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2" sheetId="1" r:id="rId1"/>
  </sheets>
  <definedNames>
    <definedName name="_xlnm.Print_Area" localSheetId="0">'f-22'!$A$1:$P$111</definedName>
    <definedName name="_xlnm.Print_Titles" localSheetId="0">'f-22'!$A:$A,'f-22'!$4:$4</definedName>
  </definedNames>
  <calcPr fullCalcOnLoad="1"/>
</workbook>
</file>

<file path=xl/sharedStrings.xml><?xml version="1.0" encoding="utf-8"?>
<sst xmlns="http://schemas.openxmlformats.org/spreadsheetml/2006/main" count="101" uniqueCount="90">
  <si>
    <t>Village Revenues</t>
  </si>
  <si>
    <t>Total Revenues and Other Sources</t>
  </si>
  <si>
    <t>Total Revenues</t>
  </si>
  <si>
    <t>Total Local Revenues</t>
  </si>
  <si>
    <t>Real Property Taxes and Assessments</t>
  </si>
  <si>
    <t>Real Property Taxes</t>
  </si>
  <si>
    <t>Special Assessments</t>
  </si>
  <si>
    <t>Other Real Property Tax Items</t>
  </si>
  <si>
    <t>STAR Payments</t>
  </si>
  <si>
    <t>Payments in Lieu of Taxes</t>
  </si>
  <si>
    <t>Gain from Sales of Tax Acquired Property</t>
  </si>
  <si>
    <t>Interest and Penalties</t>
  </si>
  <si>
    <t>Miscellaneous Tax Items</t>
  </si>
  <si>
    <r>
      <t>Sales and Use Tax</t>
    </r>
    <r>
      <rPr>
        <vertAlign val="superscript"/>
        <sz val="11"/>
        <rFont val="Arial"/>
        <family val="2"/>
      </rPr>
      <t>1</t>
    </r>
  </si>
  <si>
    <t>Sales Tax</t>
  </si>
  <si>
    <t>Sales Tax Distribution</t>
  </si>
  <si>
    <t>Utilities Gross Receipts Tax</t>
  </si>
  <si>
    <t>Miscellaneous Use Taxes</t>
  </si>
  <si>
    <t>Other Nonproperty Taxes</t>
  </si>
  <si>
    <t>Franchises</t>
  </si>
  <si>
    <t>Emergency Telephone System Surchage</t>
  </si>
  <si>
    <t>City Income Tax</t>
  </si>
  <si>
    <t>Miscellaneous Nonproperty Taxes</t>
  </si>
  <si>
    <t>Charges for Services</t>
  </si>
  <si>
    <t>General Government Fees</t>
  </si>
  <si>
    <t>Education Fees</t>
  </si>
  <si>
    <t>Public Safety Fees</t>
  </si>
  <si>
    <t>Health Fees</t>
  </si>
  <si>
    <t>Transportation Fees</t>
  </si>
  <si>
    <t>Social Services Fees</t>
  </si>
  <si>
    <t>Economic Development Fees</t>
  </si>
  <si>
    <t>Culture and Recreation Fees</t>
  </si>
  <si>
    <t>Community Services Fees</t>
  </si>
  <si>
    <t>Utility Fees</t>
  </si>
  <si>
    <t>Sanitation Fees</t>
  </si>
  <si>
    <t>Miscellaneous Fees</t>
  </si>
  <si>
    <t>Charges to Other Governments</t>
  </si>
  <si>
    <t>General Government Charges</t>
  </si>
  <si>
    <t>Education Charges</t>
  </si>
  <si>
    <t>Public Safety Charges</t>
  </si>
  <si>
    <t>Health Charges</t>
  </si>
  <si>
    <t>Transportation Charges</t>
  </si>
  <si>
    <t>Social Services Charges</t>
  </si>
  <si>
    <t>Culture and Recreation Charges</t>
  </si>
  <si>
    <t>Community Services Charges</t>
  </si>
  <si>
    <t>Utility Charges</t>
  </si>
  <si>
    <t>Sanitation Charges</t>
  </si>
  <si>
    <t>Debt Service Charges</t>
  </si>
  <si>
    <t>Miscellaneous Intergovernmental Charges</t>
  </si>
  <si>
    <t>Use and Sale of Property</t>
  </si>
  <si>
    <t>Interest and Earnings</t>
  </si>
  <si>
    <t>Rental of Property</t>
  </si>
  <si>
    <t>Sales of Property</t>
  </si>
  <si>
    <t>Other Local Revenues</t>
  </si>
  <si>
    <t>Fines</t>
  </si>
  <si>
    <t>Forfeitures</t>
  </si>
  <si>
    <t>Compensation for Loss</t>
  </si>
  <si>
    <t>Library Grants from Local Governments</t>
  </si>
  <si>
    <t>Miscellaneous Grants from Local Governments</t>
  </si>
  <si>
    <t>Gifts</t>
  </si>
  <si>
    <t>Employee Contributions</t>
  </si>
  <si>
    <t>Miscellaneous Revenues</t>
  </si>
  <si>
    <t>Total State and Federal Revenues</t>
  </si>
  <si>
    <t>State Aid</t>
  </si>
  <si>
    <t>General Government</t>
  </si>
  <si>
    <t>Education</t>
  </si>
  <si>
    <t>Health</t>
  </si>
  <si>
    <t>Public Safety</t>
  </si>
  <si>
    <t>Transportation</t>
  </si>
  <si>
    <t>Social Services</t>
  </si>
  <si>
    <t>Economic Development</t>
  </si>
  <si>
    <t>Culture and Recreation</t>
  </si>
  <si>
    <t>Community Services</t>
  </si>
  <si>
    <t>Utilities</t>
  </si>
  <si>
    <t>Sanitation</t>
  </si>
  <si>
    <t>Unrestricted State Aid</t>
  </si>
  <si>
    <t>Miscellaneous State Aid</t>
  </si>
  <si>
    <t>Mortgage Tax</t>
  </si>
  <si>
    <t>Federal Aid</t>
  </si>
  <si>
    <t>Miscellaneous Federal Aid</t>
  </si>
  <si>
    <t>Proceeds of Debt</t>
  </si>
  <si>
    <t>Sales of Obligation</t>
  </si>
  <si>
    <r>
      <t>BANS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Redeemed from Appropriations</t>
    </r>
  </si>
  <si>
    <t>Miscellaneous Debt Proceeds</t>
  </si>
  <si>
    <t>Other Sources</t>
  </si>
  <si>
    <t>Transfers</t>
  </si>
  <si>
    <t>Miscellaneous Other Sources</t>
  </si>
  <si>
    <t>1  Bond Anticipation Notes.</t>
  </si>
  <si>
    <t>New York State — Selected Fiscal Years Ended in 2005-19</t>
  </si>
  <si>
    <t>SOURCE:  New York State Office of the State Comptroller, "Financial Data for Local Governments," https://www.osc.state.ny.us/localgov/datanstat/findata/index_choice.htm (last viewed August 21, 2020).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</si>
</sst>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.0"/>
    <numFmt numFmtId="171" formatCode="&quot;$&quot;#,##0"/>
  </numFmts>
  <fonts count="45">
    <font>
      <sz val="12"/>
      <name val="Times New Roman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indent="3"/>
    </xf>
    <xf numFmtId="0" fontId="1" fillId="0" borderId="0" xfId="0" applyFont="1" applyFill="1" applyAlignment="1">
      <alignment horizontal="left" indent="4"/>
    </xf>
    <xf numFmtId="0" fontId="1" fillId="33" borderId="0" xfId="0" applyFont="1" applyFill="1" applyAlignment="1">
      <alignment horizontal="left" indent="1"/>
    </xf>
    <xf numFmtId="168" fontId="1" fillId="0" borderId="11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42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170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readingOrder="1"/>
    </xf>
    <xf numFmtId="0" fontId="1" fillId="0" borderId="0" xfId="0" applyNumberFormat="1" applyFont="1" applyFill="1" applyAlignment="1" quotePrefix="1">
      <alignment horizontal="left" wrapText="1"/>
    </xf>
    <xf numFmtId="171" fontId="1" fillId="33" borderId="0" xfId="0" applyNumberFormat="1" applyFont="1" applyFill="1" applyAlignment="1">
      <alignment/>
    </xf>
    <xf numFmtId="171" fontId="43" fillId="0" borderId="0" xfId="0" applyNumberFormat="1" applyFont="1" applyFill="1" applyAlignment="1">
      <alignment/>
    </xf>
    <xf numFmtId="171" fontId="1" fillId="33" borderId="0" xfId="0" applyNumberFormat="1" applyFont="1" applyFill="1" applyBorder="1" applyAlignment="1">
      <alignment/>
    </xf>
    <xf numFmtId="171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1" fontId="44" fillId="0" borderId="0" xfId="0" applyNumberFormat="1" applyFont="1" applyFill="1" applyAlignment="1">
      <alignment wrapText="1"/>
    </xf>
    <xf numFmtId="171" fontId="1" fillId="33" borderId="0" xfId="0" applyNumberFormat="1" applyFont="1" applyFill="1" applyAlignment="1">
      <alignment/>
    </xf>
    <xf numFmtId="171" fontId="1" fillId="33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Alignment="1" quotePrefix="1">
      <alignment/>
    </xf>
    <xf numFmtId="0" fontId="1" fillId="33" borderId="11" xfId="0" applyFont="1" applyFill="1" applyBorder="1" applyAlignment="1">
      <alignment/>
    </xf>
    <xf numFmtId="171" fontId="44" fillId="0" borderId="0" xfId="0" applyNumberFormat="1" applyFont="1" applyFill="1" applyAlignment="1">
      <alignment horizontal="right" readingOrder="1"/>
    </xf>
    <xf numFmtId="171" fontId="44" fillId="0" borderId="0" xfId="0" applyNumberFormat="1" applyFont="1" applyFill="1" applyAlignment="1">
      <alignment readingOrder="1"/>
    </xf>
    <xf numFmtId="171" fontId="43" fillId="0" borderId="0" xfId="56" applyNumberFormat="1" applyFont="1" applyFill="1" applyBorder="1">
      <alignment/>
      <protection/>
    </xf>
    <xf numFmtId="3" fontId="43" fillId="0" borderId="0" xfId="56" applyNumberFormat="1" applyFont="1" applyFill="1" applyBorder="1">
      <alignment/>
      <protection/>
    </xf>
    <xf numFmtId="171" fontId="43" fillId="0" borderId="0" xfId="0" applyNumberFormat="1" applyFont="1" applyAlignment="1">
      <alignment/>
    </xf>
    <xf numFmtId="0" fontId="34" fillId="0" borderId="0" xfId="52" applyNumberForma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5.375" style="1" customWidth="1"/>
    <col min="2" max="22" width="15.625" style="1" customWidth="1"/>
    <col min="23" max="23" width="14.00390625" style="1" customWidth="1"/>
    <col min="24" max="24" width="11.50390625" style="1" bestFit="1" customWidth="1"/>
    <col min="25" max="25" width="2.625" style="1" customWidth="1"/>
    <col min="26" max="26" width="11.50390625" style="1" bestFit="1" customWidth="1"/>
    <col min="27" max="27" width="2.625" style="1" customWidth="1"/>
    <col min="28" max="28" width="11.50390625" style="1" bestFit="1" customWidth="1"/>
    <col min="29" max="29" width="2.625" style="1" customWidth="1"/>
    <col min="30" max="30" width="11.50390625" style="1" bestFit="1" customWidth="1"/>
    <col min="31" max="16384" width="9.00390625" style="1" customWidth="1"/>
  </cols>
  <sheetData>
    <row r="1" spans="2:33" ht="20.25">
      <c r="B1" s="22" t="s">
        <v>0</v>
      </c>
      <c r="D1" s="22"/>
      <c r="E1" s="22"/>
      <c r="F1" s="22"/>
      <c r="G1" s="15"/>
      <c r="H1" s="15"/>
      <c r="I1" s="15"/>
      <c r="J1" s="15"/>
      <c r="K1" s="15"/>
      <c r="L1" s="15"/>
      <c r="M1" s="15"/>
      <c r="N1" s="15"/>
      <c r="O1" s="15"/>
      <c r="P1" s="15"/>
      <c r="Q1" s="7"/>
      <c r="R1" s="9"/>
      <c r="S1" s="9"/>
      <c r="T1" s="16"/>
      <c r="U1" s="9"/>
      <c r="V1" s="2"/>
      <c r="W1" s="2"/>
      <c r="AD1" s="3"/>
      <c r="AE1" s="2"/>
      <c r="AF1" s="2"/>
      <c r="AG1" s="2"/>
    </row>
    <row r="2" spans="2:33" ht="20.25">
      <c r="B2" s="22" t="s">
        <v>88</v>
      </c>
      <c r="D2" s="22"/>
      <c r="E2" s="22"/>
      <c r="F2" s="22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9"/>
      <c r="S2" s="9"/>
      <c r="T2" s="9"/>
      <c r="U2" s="9"/>
      <c r="V2" s="2"/>
      <c r="W2" s="2"/>
      <c r="AD2" s="3"/>
      <c r="AE2" s="2"/>
      <c r="AF2" s="2"/>
      <c r="AG2" s="2"/>
    </row>
    <row r="3" spans="1:3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9"/>
      <c r="T3" s="9"/>
      <c r="U3" s="9"/>
      <c r="V3" s="2"/>
      <c r="W3" s="2"/>
      <c r="X3" s="3"/>
      <c r="Y3" s="3"/>
      <c r="Z3" s="3"/>
      <c r="AA3" s="3"/>
      <c r="AB3" s="3"/>
      <c r="AC3" s="3"/>
      <c r="AD3" s="3"/>
      <c r="AE3" s="2"/>
      <c r="AF3" s="2"/>
      <c r="AG3" s="2"/>
    </row>
    <row r="4" spans="1:33" ht="15.75">
      <c r="A4" s="5"/>
      <c r="B4" s="5">
        <v>2019</v>
      </c>
      <c r="C4" s="5">
        <v>2018</v>
      </c>
      <c r="D4" s="5">
        <v>2017</v>
      </c>
      <c r="E4" s="5">
        <v>2016</v>
      </c>
      <c r="F4" s="5">
        <v>2015</v>
      </c>
      <c r="G4" s="17">
        <v>2014</v>
      </c>
      <c r="H4" s="18">
        <v>2013</v>
      </c>
      <c r="I4" s="18">
        <v>2012</v>
      </c>
      <c r="J4" s="18">
        <v>2011</v>
      </c>
      <c r="K4" s="18">
        <v>2010</v>
      </c>
      <c r="L4" s="18">
        <v>2009</v>
      </c>
      <c r="M4" s="18">
        <v>2008</v>
      </c>
      <c r="N4" s="18">
        <v>2007</v>
      </c>
      <c r="O4" s="18">
        <v>2006</v>
      </c>
      <c r="P4" s="17">
        <v>2005</v>
      </c>
      <c r="Q4" s="15"/>
      <c r="R4" s="15"/>
      <c r="S4" s="15"/>
      <c r="T4" s="15"/>
      <c r="U4" s="15"/>
      <c r="AE4" s="2"/>
      <c r="AF4" s="2"/>
      <c r="AG4" s="2"/>
    </row>
    <row r="5" spans="1:33" ht="15.75">
      <c r="A5" s="6"/>
      <c r="B5" s="6"/>
      <c r="C5" s="6"/>
      <c r="D5" s="6"/>
      <c r="E5" s="6"/>
      <c r="F5" s="6"/>
      <c r="G5" s="19"/>
      <c r="H5" s="19"/>
      <c r="I5" s="19"/>
      <c r="J5" s="19"/>
      <c r="K5" s="19"/>
      <c r="L5" s="19"/>
      <c r="M5" s="19"/>
      <c r="N5" s="19"/>
      <c r="O5" s="19"/>
      <c r="P5" s="19"/>
      <c r="Q5" s="15"/>
      <c r="R5" s="15"/>
      <c r="S5" s="15"/>
      <c r="T5" s="15"/>
      <c r="U5" s="15"/>
      <c r="AE5" s="2"/>
      <c r="AF5" s="2"/>
      <c r="AG5" s="2"/>
    </row>
    <row r="6" spans="1:33" ht="15.75">
      <c r="A6" s="7" t="s">
        <v>1</v>
      </c>
      <c r="B6" s="34">
        <f aca="true" t="shared" si="0" ref="B6:G6">+B8+B100+B105</f>
        <v>3476433967.76</v>
      </c>
      <c r="C6" s="34">
        <f t="shared" si="0"/>
        <v>3283794791.64</v>
      </c>
      <c r="D6" s="34">
        <f t="shared" si="0"/>
        <v>3459762444.0199995</v>
      </c>
      <c r="E6" s="34">
        <f t="shared" si="0"/>
        <v>3406413797.62</v>
      </c>
      <c r="F6" s="34">
        <f t="shared" si="0"/>
        <v>3316683775.2199993</v>
      </c>
      <c r="G6" s="34">
        <f t="shared" si="0"/>
        <v>3240614184.710001</v>
      </c>
      <c r="H6" s="34">
        <f aca="true" t="shared" si="1" ref="H6:P6">+H8+H100+H105</f>
        <v>3205817971.33</v>
      </c>
      <c r="I6" s="34">
        <f t="shared" si="1"/>
        <v>3062007323.8900003</v>
      </c>
      <c r="J6" s="34">
        <f t="shared" si="1"/>
        <v>3003390632.1499996</v>
      </c>
      <c r="K6" s="34">
        <f t="shared" si="1"/>
        <v>2843329518.66</v>
      </c>
      <c r="L6" s="34">
        <f t="shared" si="1"/>
        <v>2808812176.6</v>
      </c>
      <c r="M6" s="34">
        <f>+M8+M100+M105</f>
        <v>2882742284</v>
      </c>
      <c r="N6" s="34">
        <f>+N8+N100+N105+1</f>
        <v>2781292502</v>
      </c>
      <c r="O6" s="34">
        <f>+O8+O100+O105-1</f>
        <v>2642401010</v>
      </c>
      <c r="P6" s="34">
        <f t="shared" si="1"/>
        <v>2499407870</v>
      </c>
      <c r="Q6" s="29"/>
      <c r="R6" s="29"/>
      <c r="S6" s="15"/>
      <c r="T6" s="15"/>
      <c r="U6" s="15"/>
      <c r="AE6" s="2"/>
      <c r="AF6" s="2"/>
      <c r="AG6" s="2"/>
    </row>
    <row r="7" spans="1:33" ht="15.75">
      <c r="A7" s="7"/>
      <c r="B7" s="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9"/>
      <c r="R7" s="29"/>
      <c r="S7" s="15"/>
      <c r="T7" s="15"/>
      <c r="U7" s="15"/>
      <c r="AE7" s="2"/>
      <c r="AF7" s="2"/>
      <c r="AG7" s="2"/>
    </row>
    <row r="8" spans="1:33" ht="15.75">
      <c r="A8" s="8" t="s">
        <v>2</v>
      </c>
      <c r="B8" s="30">
        <f aca="true" t="shared" si="2" ref="B8:G8">+B10+B70</f>
        <v>2937637940.4100003</v>
      </c>
      <c r="C8" s="30">
        <f t="shared" si="2"/>
        <v>2869190731.7599998</v>
      </c>
      <c r="D8" s="30">
        <f t="shared" si="2"/>
        <v>2914476979.2699995</v>
      </c>
      <c r="E8" s="30">
        <f t="shared" si="2"/>
        <v>2910711454.16</v>
      </c>
      <c r="F8" s="30">
        <f t="shared" si="2"/>
        <v>2864671503.689999</v>
      </c>
      <c r="G8" s="30">
        <f t="shared" si="2"/>
        <v>2835092466.1800013</v>
      </c>
      <c r="H8" s="30">
        <f aca="true" t="shared" si="3" ref="H8:P8">+H10+H70</f>
        <v>2762332320.13</v>
      </c>
      <c r="I8" s="30">
        <f t="shared" si="3"/>
        <v>2655783270.3900003</v>
      </c>
      <c r="J8" s="30">
        <f t="shared" si="3"/>
        <v>2577045190.1099997</v>
      </c>
      <c r="K8" s="30">
        <f t="shared" si="3"/>
        <v>2492640757.82</v>
      </c>
      <c r="L8" s="30">
        <f t="shared" si="3"/>
        <v>2487851082.37</v>
      </c>
      <c r="M8" s="30">
        <f>+M10+M70-1</f>
        <v>2522792603</v>
      </c>
      <c r="N8" s="30">
        <f>+N10+N70-1</f>
        <v>2417598556</v>
      </c>
      <c r="O8" s="30">
        <f>+O10+O70+1</f>
        <v>2299524003</v>
      </c>
      <c r="P8" s="30">
        <f t="shared" si="3"/>
        <v>2150837716</v>
      </c>
      <c r="Q8" s="31"/>
      <c r="R8" s="31"/>
      <c r="S8" s="25"/>
      <c r="T8" s="15"/>
      <c r="U8" s="15"/>
      <c r="AE8" s="2"/>
      <c r="AF8" s="2"/>
      <c r="AG8" s="2"/>
    </row>
    <row r="9" spans="1:33" ht="15.75">
      <c r="A9" s="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25"/>
      <c r="T9" s="15"/>
      <c r="U9" s="15"/>
      <c r="AE9" s="2"/>
      <c r="AF9" s="2"/>
      <c r="AG9" s="2"/>
    </row>
    <row r="10" spans="1:33" ht="15.75">
      <c r="A10" s="10" t="s">
        <v>3</v>
      </c>
      <c r="B10" s="30">
        <f aca="true" t="shared" si="4" ref="B10:G10">+B11+B14+B20+B25+B30+B43+B56+B60</f>
        <v>2684021280.9500003</v>
      </c>
      <c r="C10" s="30">
        <f t="shared" si="4"/>
        <v>2636527251.31</v>
      </c>
      <c r="D10" s="30">
        <f t="shared" si="4"/>
        <v>2689953694.5899997</v>
      </c>
      <c r="E10" s="30">
        <f t="shared" si="4"/>
        <v>2689796714.1</v>
      </c>
      <c r="F10" s="30">
        <f t="shared" si="4"/>
        <v>2643368080.869999</v>
      </c>
      <c r="G10" s="30">
        <f t="shared" si="4"/>
        <v>2617090380.130001</v>
      </c>
      <c r="H10" s="30">
        <f aca="true" t="shared" si="5" ref="H10:P10">+H11+H14+H20+H25+H30+H43+H56+H60</f>
        <v>2521677340.63</v>
      </c>
      <c r="I10" s="30">
        <f t="shared" si="5"/>
        <v>2448579312.11</v>
      </c>
      <c r="J10" s="30">
        <f t="shared" si="5"/>
        <v>2383922795.12</v>
      </c>
      <c r="K10" s="30">
        <f t="shared" si="5"/>
        <v>2293377639.9</v>
      </c>
      <c r="L10" s="30">
        <f t="shared" si="5"/>
        <v>2292605812.62</v>
      </c>
      <c r="M10" s="30">
        <f>+M11+M14+M20+M25+M30+M43+M56+M60-1</f>
        <v>2302244558</v>
      </c>
      <c r="N10" s="30">
        <f>+N11+N14+N20+N25+N30+N43+N56+N60+1</f>
        <v>2177510030</v>
      </c>
      <c r="O10" s="30">
        <f>+O11+O14+O20+O25+O30+O43+O56+O60</f>
        <v>2075700417</v>
      </c>
      <c r="P10" s="30">
        <f t="shared" si="5"/>
        <v>1934381126</v>
      </c>
      <c r="Q10" s="31"/>
      <c r="R10" s="31"/>
      <c r="S10" s="25"/>
      <c r="T10" s="15"/>
      <c r="U10" s="15"/>
      <c r="AE10" s="2"/>
      <c r="AF10" s="2"/>
      <c r="AG10" s="2"/>
    </row>
    <row r="11" spans="1:33" ht="15.75">
      <c r="A11" s="11" t="s">
        <v>4</v>
      </c>
      <c r="B11" s="30">
        <f>SUM(B12:B13)</f>
        <v>1357265079.9499996</v>
      </c>
      <c r="C11" s="30">
        <f>SUM(C12:C13)</f>
        <v>1355298927.4400003</v>
      </c>
      <c r="D11" s="30">
        <f>SUM(D12:D13)</f>
        <v>1379390721.9899998</v>
      </c>
      <c r="E11" s="30">
        <f>SUM(E12:E13)</f>
        <v>1389349697.4900005</v>
      </c>
      <c r="F11" s="30">
        <f>SUM(F12:F13)</f>
        <v>1358922669.2999992</v>
      </c>
      <c r="G11" s="30">
        <f aca="true" t="shared" si="6" ref="G11:L11">SUM(G12:G13)</f>
        <v>1328364942.8100014</v>
      </c>
      <c r="H11" s="30">
        <f t="shared" si="6"/>
        <v>1289890218.19</v>
      </c>
      <c r="I11" s="30">
        <f t="shared" si="6"/>
        <v>1264512186.6100006</v>
      </c>
      <c r="J11" s="30">
        <f t="shared" si="6"/>
        <v>1218006812.1100004</v>
      </c>
      <c r="K11" s="30">
        <f t="shared" si="6"/>
        <v>1188042505.0300002</v>
      </c>
      <c r="L11" s="30">
        <f t="shared" si="6"/>
        <v>1150310930.74</v>
      </c>
      <c r="M11" s="30">
        <f>SUM(M12:M13)</f>
        <v>1103666312</v>
      </c>
      <c r="N11" s="30">
        <f>SUM(N12:N13)</f>
        <v>1054928913</v>
      </c>
      <c r="O11" s="30">
        <f>SUM(O12:O13)</f>
        <v>997694582</v>
      </c>
      <c r="P11" s="30">
        <f>SUM(P12:P13)</f>
        <v>945502783</v>
      </c>
      <c r="Q11" s="31"/>
      <c r="R11" s="31"/>
      <c r="S11" s="25"/>
      <c r="T11" s="15"/>
      <c r="U11" s="15"/>
      <c r="AE11" s="2"/>
      <c r="AF11" s="2"/>
      <c r="AG11" s="2"/>
    </row>
    <row r="12" spans="1:33" ht="15.75">
      <c r="A12" s="12" t="s">
        <v>5</v>
      </c>
      <c r="B12" s="40">
        <v>1349115456.9999995</v>
      </c>
      <c r="C12" s="40">
        <v>1347035957.1500003</v>
      </c>
      <c r="D12" s="40">
        <v>1371162065.62</v>
      </c>
      <c r="E12" s="40">
        <v>1381079447.1200006</v>
      </c>
      <c r="F12" s="40">
        <v>1350901855.9899993</v>
      </c>
      <c r="G12" s="40">
        <v>1320197771.0000014</v>
      </c>
      <c r="H12" s="40">
        <v>1281791615.19</v>
      </c>
      <c r="I12" s="40">
        <v>1256893015.5600007</v>
      </c>
      <c r="J12" s="38">
        <v>1211510542.9400003</v>
      </c>
      <c r="K12" s="26">
        <v>1181379946.0400002</v>
      </c>
      <c r="L12" s="26">
        <v>1144001106.21</v>
      </c>
      <c r="M12" s="37">
        <v>1097838644</v>
      </c>
      <c r="N12" s="37">
        <v>1049093586</v>
      </c>
      <c r="O12" s="37">
        <v>992783154</v>
      </c>
      <c r="P12" s="37">
        <v>941296095</v>
      </c>
      <c r="Q12" s="31"/>
      <c r="R12" s="31"/>
      <c r="S12" s="25"/>
      <c r="T12" s="15"/>
      <c r="U12" s="15"/>
      <c r="AE12" s="2"/>
      <c r="AF12" s="2"/>
      <c r="AG12" s="2"/>
    </row>
    <row r="13" spans="1:33" ht="15.75">
      <c r="A13" s="12" t="s">
        <v>6</v>
      </c>
      <c r="B13" s="40">
        <v>8149622.95</v>
      </c>
      <c r="C13" s="40">
        <v>8262970.29</v>
      </c>
      <c r="D13" s="40">
        <v>8228656.369999999</v>
      </c>
      <c r="E13" s="40">
        <v>8270250.37</v>
      </c>
      <c r="F13" s="40">
        <v>8020813.310000001</v>
      </c>
      <c r="G13" s="40">
        <v>8167171.8100000005</v>
      </c>
      <c r="H13" s="40">
        <v>8098603</v>
      </c>
      <c r="I13" s="40">
        <v>7619171.050000001</v>
      </c>
      <c r="J13" s="38">
        <v>6496269.17</v>
      </c>
      <c r="K13" s="26">
        <v>6662558.989999999</v>
      </c>
      <c r="L13" s="26">
        <v>6309824.529999999</v>
      </c>
      <c r="M13" s="36">
        <v>5827668</v>
      </c>
      <c r="N13" s="36">
        <v>5835327</v>
      </c>
      <c r="O13" s="36">
        <v>4911428</v>
      </c>
      <c r="P13" s="36">
        <v>4206688</v>
      </c>
      <c r="Q13" s="31"/>
      <c r="R13" s="31"/>
      <c r="S13" s="25"/>
      <c r="T13" s="15"/>
      <c r="U13" s="15"/>
      <c r="AE13" s="2"/>
      <c r="AF13" s="2"/>
      <c r="AG13" s="2"/>
    </row>
    <row r="14" spans="1:33" ht="15.75">
      <c r="A14" s="11" t="s">
        <v>7</v>
      </c>
      <c r="B14" s="30">
        <f aca="true" t="shared" si="7" ref="B14:G14">SUM(B15:B19)</f>
        <v>38864008.07999999</v>
      </c>
      <c r="C14" s="30">
        <f t="shared" si="7"/>
        <v>36741433.78</v>
      </c>
      <c r="D14" s="30">
        <f t="shared" si="7"/>
        <v>36699445.41</v>
      </c>
      <c r="E14" s="30">
        <f t="shared" si="7"/>
        <v>37452921.879999995</v>
      </c>
      <c r="F14" s="30">
        <f t="shared" si="7"/>
        <v>36672885.440000005</v>
      </c>
      <c r="G14" s="30">
        <f t="shared" si="7"/>
        <v>36307732.050000004</v>
      </c>
      <c r="H14" s="30">
        <f aca="true" t="shared" si="8" ref="H14:P14">SUM(H15:H19)</f>
        <v>35489879.44999999</v>
      </c>
      <c r="I14" s="30">
        <f t="shared" si="8"/>
        <v>33380789.670000017</v>
      </c>
      <c r="J14" s="30">
        <f t="shared" si="8"/>
        <v>32983196.960000005</v>
      </c>
      <c r="K14" s="30">
        <f t="shared" si="8"/>
        <v>32478129.02</v>
      </c>
      <c r="L14" s="30">
        <f t="shared" si="8"/>
        <v>36051034.25</v>
      </c>
      <c r="M14" s="30">
        <f>SUM(M15:M19)</f>
        <v>33684863</v>
      </c>
      <c r="N14" s="30">
        <f>SUM(N15:N19)</f>
        <v>33251188</v>
      </c>
      <c r="O14" s="30">
        <f>SUM(O15:O19)</f>
        <v>29266570</v>
      </c>
      <c r="P14" s="30">
        <f t="shared" si="8"/>
        <v>28571365</v>
      </c>
      <c r="Q14" s="31"/>
      <c r="R14" s="31"/>
      <c r="S14" s="25"/>
      <c r="T14" s="15"/>
      <c r="U14" s="15"/>
      <c r="AE14" s="2"/>
      <c r="AF14" s="2"/>
      <c r="AG14" s="2"/>
    </row>
    <row r="15" spans="1:33" ht="15.75">
      <c r="A15" s="12" t="s">
        <v>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38">
        <v>0</v>
      </c>
      <c r="K15" s="26">
        <v>0</v>
      </c>
      <c r="L15" s="26">
        <v>0</v>
      </c>
      <c r="M15" s="36">
        <v>0</v>
      </c>
      <c r="N15" s="36">
        <v>0</v>
      </c>
      <c r="O15" s="36">
        <v>0</v>
      </c>
      <c r="P15" s="36">
        <v>0</v>
      </c>
      <c r="Q15" s="31"/>
      <c r="R15" s="31"/>
      <c r="S15" s="25"/>
      <c r="T15" s="15"/>
      <c r="U15" s="15"/>
      <c r="AE15" s="2"/>
      <c r="AF15" s="2"/>
      <c r="AG15" s="2"/>
    </row>
    <row r="16" spans="1:33" ht="15.75">
      <c r="A16" s="12" t="s">
        <v>9</v>
      </c>
      <c r="B16" s="40">
        <v>28086714.569999993</v>
      </c>
      <c r="C16" s="40">
        <v>25564300.070000008</v>
      </c>
      <c r="D16" s="40">
        <v>26199946.569999997</v>
      </c>
      <c r="E16" s="40">
        <v>26640779.07</v>
      </c>
      <c r="F16" s="40">
        <v>25996327.88</v>
      </c>
      <c r="G16" s="40">
        <v>25197788.930000007</v>
      </c>
      <c r="H16" s="40">
        <v>25340077.96999999</v>
      </c>
      <c r="I16" s="40">
        <v>23850654.960000016</v>
      </c>
      <c r="J16" s="38">
        <v>23423033.96</v>
      </c>
      <c r="K16" s="26">
        <v>23006947.05</v>
      </c>
      <c r="L16" s="26">
        <v>26289231.64</v>
      </c>
      <c r="M16" s="36">
        <v>24086998</v>
      </c>
      <c r="N16" s="36">
        <v>23225003</v>
      </c>
      <c r="O16" s="36">
        <v>21055194</v>
      </c>
      <c r="P16" s="36">
        <v>20421560</v>
      </c>
      <c r="Q16" s="31"/>
      <c r="R16" s="31"/>
      <c r="S16" s="25"/>
      <c r="T16" s="15"/>
      <c r="U16" s="15"/>
      <c r="AE16" s="2"/>
      <c r="AF16" s="2"/>
      <c r="AG16" s="2"/>
    </row>
    <row r="17" spans="1:33" ht="15.75">
      <c r="A17" s="12" t="s">
        <v>10</v>
      </c>
      <c r="B17" s="40">
        <v>2386</v>
      </c>
      <c r="C17" s="40">
        <v>43646</v>
      </c>
      <c r="D17" s="40">
        <v>147613</v>
      </c>
      <c r="E17" s="40">
        <v>5067.57</v>
      </c>
      <c r="F17" s="40">
        <v>114882.06</v>
      </c>
      <c r="G17" s="40">
        <v>11668</v>
      </c>
      <c r="H17" s="40">
        <v>59.739999999999995</v>
      </c>
      <c r="I17" s="40">
        <v>25276.85</v>
      </c>
      <c r="J17" s="38">
        <v>61549.36</v>
      </c>
      <c r="K17" s="26">
        <v>107921.08</v>
      </c>
      <c r="L17" s="26">
        <v>29071.100000000002</v>
      </c>
      <c r="M17" s="36">
        <v>231807</v>
      </c>
      <c r="N17" s="36">
        <v>1421432</v>
      </c>
      <c r="O17" s="36">
        <v>65615</v>
      </c>
      <c r="P17" s="36">
        <v>105811</v>
      </c>
      <c r="Q17" s="31"/>
      <c r="R17" s="31"/>
      <c r="S17" s="25"/>
      <c r="T17" s="15"/>
      <c r="U17" s="15"/>
      <c r="AE17" s="2"/>
      <c r="AF17" s="2"/>
      <c r="AG17" s="2"/>
    </row>
    <row r="18" spans="1:33" ht="15.75">
      <c r="A18" s="12" t="s">
        <v>11</v>
      </c>
      <c r="B18" s="40">
        <v>10150395.579999998</v>
      </c>
      <c r="C18" s="40">
        <v>10542769.909999995</v>
      </c>
      <c r="D18" s="40">
        <v>9856622.249999998</v>
      </c>
      <c r="E18" s="40">
        <v>10399876.919999996</v>
      </c>
      <c r="F18" s="40">
        <v>9982115.020000007</v>
      </c>
      <c r="G18" s="40">
        <v>10325082.769999996</v>
      </c>
      <c r="H18" s="40">
        <v>9825945.109999998</v>
      </c>
      <c r="I18" s="40">
        <v>9356607.250000002</v>
      </c>
      <c r="J18" s="38">
        <v>9275404.880000003</v>
      </c>
      <c r="K18" s="26">
        <v>9235805.620000003</v>
      </c>
      <c r="L18" s="26">
        <v>9668147.180000002</v>
      </c>
      <c r="M18" s="36">
        <v>9057944</v>
      </c>
      <c r="N18" s="36">
        <v>8414521</v>
      </c>
      <c r="O18" s="36">
        <v>8056018</v>
      </c>
      <c r="P18" s="36">
        <v>7923949</v>
      </c>
      <c r="Q18" s="31"/>
      <c r="R18" s="31"/>
      <c r="S18" s="25"/>
      <c r="T18" s="15"/>
      <c r="U18" s="15"/>
      <c r="AE18" s="2"/>
      <c r="AF18" s="2"/>
      <c r="AG18" s="2"/>
    </row>
    <row r="19" spans="1:33" ht="15.75">
      <c r="A19" s="12" t="s">
        <v>12</v>
      </c>
      <c r="B19" s="40">
        <v>624511.9299999999</v>
      </c>
      <c r="C19" s="40">
        <v>590717.7999999999</v>
      </c>
      <c r="D19" s="40">
        <v>495263.58999999997</v>
      </c>
      <c r="E19" s="40">
        <v>407198.32</v>
      </c>
      <c r="F19" s="40">
        <v>579560.48</v>
      </c>
      <c r="G19" s="40">
        <v>773192.3500000001</v>
      </c>
      <c r="H19" s="40">
        <v>323796.63</v>
      </c>
      <c r="I19" s="40">
        <v>148250.61</v>
      </c>
      <c r="J19" s="38">
        <v>223208.76</v>
      </c>
      <c r="K19" s="26">
        <v>127455.27</v>
      </c>
      <c r="L19" s="26">
        <v>64584.329999999994</v>
      </c>
      <c r="M19" s="36">
        <v>308114</v>
      </c>
      <c r="N19" s="36">
        <v>190232</v>
      </c>
      <c r="O19" s="36">
        <v>89743</v>
      </c>
      <c r="P19" s="36">
        <v>120045</v>
      </c>
      <c r="Q19" s="31"/>
      <c r="R19" s="31"/>
      <c r="S19" s="25"/>
      <c r="T19" s="15"/>
      <c r="U19" s="15"/>
      <c r="AE19" s="2"/>
      <c r="AF19" s="2"/>
      <c r="AG19" s="2"/>
    </row>
    <row r="20" spans="1:33" ht="17.25">
      <c r="A20" s="11" t="s">
        <v>13</v>
      </c>
      <c r="B20" s="30">
        <f aca="true" t="shared" si="9" ref="B20:G20">SUM(B21:B24)</f>
        <v>173384181.55</v>
      </c>
      <c r="C20" s="30">
        <f t="shared" si="9"/>
        <v>171020568.06999996</v>
      </c>
      <c r="D20" s="30">
        <f t="shared" si="9"/>
        <v>168988609.49</v>
      </c>
      <c r="E20" s="30">
        <f t="shared" si="9"/>
        <v>167514879.32</v>
      </c>
      <c r="F20" s="30">
        <f t="shared" si="9"/>
        <v>170069432.89</v>
      </c>
      <c r="G20" s="30">
        <f t="shared" si="9"/>
        <v>168378766.03999993</v>
      </c>
      <c r="H20" s="30">
        <f aca="true" t="shared" si="10" ref="H20:P20">SUM(H21:H24)</f>
        <v>165790044.35000002</v>
      </c>
      <c r="I20" s="30">
        <f t="shared" si="10"/>
        <v>163915978.40000004</v>
      </c>
      <c r="J20" s="30">
        <f t="shared" si="10"/>
        <v>162089679.79000002</v>
      </c>
      <c r="K20" s="30">
        <f t="shared" si="10"/>
        <v>156508189.48</v>
      </c>
      <c r="L20" s="30">
        <f t="shared" si="10"/>
        <v>162313316.53</v>
      </c>
      <c r="M20" s="30">
        <f>SUM(M21:M24)</f>
        <v>166251489</v>
      </c>
      <c r="N20" s="30">
        <f>SUM(N21:N24)</f>
        <v>157706211</v>
      </c>
      <c r="O20" s="30">
        <f>SUM(O21:O24)</f>
        <v>154007908</v>
      </c>
      <c r="P20" s="30">
        <f t="shared" si="10"/>
        <v>144134870</v>
      </c>
      <c r="Q20" s="31"/>
      <c r="R20" s="31"/>
      <c r="S20" s="25"/>
      <c r="T20" s="15"/>
      <c r="U20" s="15"/>
      <c r="AE20" s="2"/>
      <c r="AF20" s="2"/>
      <c r="AG20" s="2"/>
    </row>
    <row r="21" spans="1:33" ht="15.75">
      <c r="A21" s="12" t="s">
        <v>14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38">
        <v>0</v>
      </c>
      <c r="K21" s="26">
        <v>0</v>
      </c>
      <c r="L21" s="26">
        <v>0</v>
      </c>
      <c r="M21" s="36">
        <v>0</v>
      </c>
      <c r="N21" s="36">
        <v>0</v>
      </c>
      <c r="O21" s="36">
        <v>0</v>
      </c>
      <c r="P21" s="36">
        <v>0</v>
      </c>
      <c r="Q21" s="31"/>
      <c r="R21" s="31"/>
      <c r="S21" s="25"/>
      <c r="T21" s="15"/>
      <c r="U21" s="15"/>
      <c r="AE21" s="2"/>
      <c r="AF21" s="2"/>
      <c r="AG21" s="2"/>
    </row>
    <row r="22" spans="1:33" ht="15.75">
      <c r="A22" s="12" t="s">
        <v>15</v>
      </c>
      <c r="B22" s="40">
        <v>145038371.20000002</v>
      </c>
      <c r="C22" s="40">
        <v>143016234.42999998</v>
      </c>
      <c r="D22" s="40">
        <v>141471791.14</v>
      </c>
      <c r="E22" s="40">
        <v>140721864.39</v>
      </c>
      <c r="F22" s="40">
        <v>141352306.01999998</v>
      </c>
      <c r="G22" s="40">
        <v>139863134.40999994</v>
      </c>
      <c r="H22" s="40">
        <v>137988754.60000002</v>
      </c>
      <c r="I22" s="40">
        <v>135789056.12000003</v>
      </c>
      <c r="J22" s="38">
        <v>133911560.52000001</v>
      </c>
      <c r="K22" s="26">
        <v>129124082.38999999</v>
      </c>
      <c r="L22" s="26">
        <v>132771770.47</v>
      </c>
      <c r="M22" s="36">
        <v>137163202</v>
      </c>
      <c r="N22" s="36">
        <v>129269276</v>
      </c>
      <c r="O22" s="36">
        <v>126802079</v>
      </c>
      <c r="P22" s="36">
        <v>119046026</v>
      </c>
      <c r="Q22" s="31"/>
      <c r="R22" s="31"/>
      <c r="S22" s="25"/>
      <c r="T22" s="15"/>
      <c r="U22" s="15"/>
      <c r="AE22" s="2"/>
      <c r="AF22" s="2"/>
      <c r="AG22" s="2"/>
    </row>
    <row r="23" spans="1:33" ht="15.75">
      <c r="A23" s="12" t="s">
        <v>16</v>
      </c>
      <c r="B23" s="40">
        <v>26476828.690000005</v>
      </c>
      <c r="C23" s="40">
        <v>26209612.919999998</v>
      </c>
      <c r="D23" s="40">
        <v>26114889.52</v>
      </c>
      <c r="E23" s="40">
        <v>25920972.430000003</v>
      </c>
      <c r="F23" s="40">
        <v>28013569.220000006</v>
      </c>
      <c r="G23" s="40">
        <v>27888890.210000005</v>
      </c>
      <c r="H23" s="40">
        <v>26870638.770000014</v>
      </c>
      <c r="I23" s="40">
        <v>27290755.35</v>
      </c>
      <c r="J23" s="38">
        <v>27735753.08000001</v>
      </c>
      <c r="K23" s="26">
        <v>27269046.939999986</v>
      </c>
      <c r="L23" s="26">
        <v>29423570.310000002</v>
      </c>
      <c r="M23" s="36">
        <v>28983532</v>
      </c>
      <c r="N23" s="36">
        <v>28329872</v>
      </c>
      <c r="O23" s="36">
        <v>27110198</v>
      </c>
      <c r="P23" s="36">
        <v>25058844</v>
      </c>
      <c r="Q23" s="31"/>
      <c r="R23" s="31"/>
      <c r="S23" s="25"/>
      <c r="T23" s="15"/>
      <c r="U23" s="15"/>
      <c r="AE23" s="2"/>
      <c r="AF23" s="2"/>
      <c r="AG23" s="2"/>
    </row>
    <row r="24" spans="1:33" ht="15.75">
      <c r="A24" s="12" t="s">
        <v>17</v>
      </c>
      <c r="B24" s="40">
        <v>1868981.66</v>
      </c>
      <c r="C24" s="40">
        <v>1794720.72</v>
      </c>
      <c r="D24" s="40">
        <v>1401928.83</v>
      </c>
      <c r="E24" s="40">
        <v>872042.5</v>
      </c>
      <c r="F24" s="40">
        <v>703557.65</v>
      </c>
      <c r="G24" s="40">
        <v>626741.42</v>
      </c>
      <c r="H24" s="40">
        <v>930650.98</v>
      </c>
      <c r="I24" s="40">
        <v>836166.9299999999</v>
      </c>
      <c r="J24" s="38">
        <v>442366.19</v>
      </c>
      <c r="K24" s="26">
        <v>115060.15</v>
      </c>
      <c r="L24" s="26">
        <v>117975.75</v>
      </c>
      <c r="M24" s="36">
        <v>104755</v>
      </c>
      <c r="N24" s="36">
        <v>107063</v>
      </c>
      <c r="O24" s="36">
        <v>95631</v>
      </c>
      <c r="P24" s="36">
        <v>30000</v>
      </c>
      <c r="Q24" s="31"/>
      <c r="R24" s="31"/>
      <c r="S24" s="25"/>
      <c r="T24" s="15"/>
      <c r="U24" s="15"/>
      <c r="W24" s="4"/>
      <c r="X24" s="4"/>
      <c r="Y24" s="4"/>
      <c r="Z24" s="4"/>
      <c r="AA24" s="4"/>
      <c r="AB24" s="4"/>
      <c r="AC24" s="4"/>
      <c r="AD24" s="4"/>
      <c r="AG24" s="2"/>
    </row>
    <row r="25" spans="1:33" ht="15.75">
      <c r="A25" s="11" t="s">
        <v>18</v>
      </c>
      <c r="B25" s="33">
        <f aca="true" t="shared" si="11" ref="B25:G25">SUM(B26:B29)</f>
        <v>26881744.630000003</v>
      </c>
      <c r="C25" s="33">
        <f t="shared" si="11"/>
        <v>27131845.359999996</v>
      </c>
      <c r="D25" s="33">
        <f t="shared" si="11"/>
        <v>30349458.760000005</v>
      </c>
      <c r="E25" s="33">
        <f t="shared" si="11"/>
        <v>27173404.040000014</v>
      </c>
      <c r="F25" s="33">
        <f t="shared" si="11"/>
        <v>27483488.549999986</v>
      </c>
      <c r="G25" s="33">
        <f t="shared" si="11"/>
        <v>25345630.080000002</v>
      </c>
      <c r="H25" s="33">
        <f aca="true" t="shared" si="12" ref="H25:P25">SUM(H26:H29)</f>
        <v>24518476.97</v>
      </c>
      <c r="I25" s="33">
        <f t="shared" si="12"/>
        <v>25294771.34</v>
      </c>
      <c r="J25" s="33">
        <f t="shared" si="12"/>
        <v>24294435.92</v>
      </c>
      <c r="K25" s="33">
        <f>SUM(K26:K29)</f>
        <v>22655365.93999999</v>
      </c>
      <c r="L25" s="33">
        <f>SUM(L26:L29)</f>
        <v>20985145.229999986</v>
      </c>
      <c r="M25" s="33">
        <f>SUM(M26:M29)</f>
        <v>19762040</v>
      </c>
      <c r="N25" s="33">
        <f>SUM(N26:N29)</f>
        <v>18116535</v>
      </c>
      <c r="O25" s="33">
        <f>SUM(O26:O29)</f>
        <v>17263253</v>
      </c>
      <c r="P25" s="33">
        <f t="shared" si="12"/>
        <v>15262946</v>
      </c>
      <c r="Q25" s="31"/>
      <c r="R25" s="32"/>
      <c r="S25" s="27"/>
      <c r="T25" s="21"/>
      <c r="U25" s="21"/>
      <c r="V25" s="4"/>
      <c r="W25" s="4"/>
      <c r="X25" s="4"/>
      <c r="Y25" s="4"/>
      <c r="Z25" s="4"/>
      <c r="AA25" s="4"/>
      <c r="AB25" s="4"/>
      <c r="AC25" s="4"/>
      <c r="AD25" s="4"/>
      <c r="AG25" s="2"/>
    </row>
    <row r="26" spans="1:33" ht="15.75">
      <c r="A26" s="12" t="s">
        <v>19</v>
      </c>
      <c r="B26" s="40">
        <v>26365114.630000003</v>
      </c>
      <c r="C26" s="40">
        <v>26589520.189999994</v>
      </c>
      <c r="D26" s="40">
        <v>27469532.760000005</v>
      </c>
      <c r="E26" s="40">
        <v>26560211.080000013</v>
      </c>
      <c r="F26" s="40">
        <v>26754361.709999986</v>
      </c>
      <c r="G26" s="40">
        <v>24695753.060000002</v>
      </c>
      <c r="H26" s="40">
        <v>23966270.91</v>
      </c>
      <c r="I26" s="40">
        <v>24582668.74</v>
      </c>
      <c r="J26" s="38">
        <v>23521027.44</v>
      </c>
      <c r="K26" s="26">
        <v>21990839.88999999</v>
      </c>
      <c r="L26" s="26">
        <v>20466685.309999984</v>
      </c>
      <c r="M26" s="36">
        <v>19132052</v>
      </c>
      <c r="N26" s="36">
        <v>17568550</v>
      </c>
      <c r="O26" s="36">
        <v>16771496</v>
      </c>
      <c r="P26" s="36">
        <v>14915920</v>
      </c>
      <c r="Q26" s="31"/>
      <c r="R26" s="31"/>
      <c r="S26" s="25"/>
      <c r="T26" s="15"/>
      <c r="U26" s="15"/>
      <c r="AE26" s="2"/>
      <c r="AF26" s="2"/>
      <c r="AG26" s="2"/>
    </row>
    <row r="27" spans="1:33" ht="15.75">
      <c r="A27" s="12" t="s">
        <v>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38">
        <v>0</v>
      </c>
      <c r="K27" s="26">
        <v>0</v>
      </c>
      <c r="L27" s="26">
        <v>0</v>
      </c>
      <c r="M27" s="36">
        <v>0</v>
      </c>
      <c r="N27" s="36">
        <v>0</v>
      </c>
      <c r="O27" s="36">
        <v>0</v>
      </c>
      <c r="P27" s="36">
        <v>0</v>
      </c>
      <c r="Q27" s="28"/>
      <c r="R27" s="28"/>
      <c r="S27" s="28"/>
      <c r="T27" s="9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>
      <c r="A28" s="12" t="s">
        <v>21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38">
        <v>0</v>
      </c>
      <c r="K28" s="26">
        <v>0</v>
      </c>
      <c r="L28" s="26">
        <v>0</v>
      </c>
      <c r="M28" s="36">
        <v>0</v>
      </c>
      <c r="N28" s="36">
        <v>0</v>
      </c>
      <c r="O28" s="36">
        <v>0</v>
      </c>
      <c r="P28" s="36">
        <v>0</v>
      </c>
      <c r="Q28" s="28"/>
      <c r="R28" s="28"/>
      <c r="S28" s="28"/>
      <c r="T28" s="9"/>
      <c r="U28" s="9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21" ht="15.75">
      <c r="A29" s="12" t="s">
        <v>22</v>
      </c>
      <c r="B29" s="40">
        <v>516630</v>
      </c>
      <c r="C29" s="40">
        <v>542325.17</v>
      </c>
      <c r="D29" s="40">
        <v>2879926</v>
      </c>
      <c r="E29" s="40">
        <v>613192.96</v>
      </c>
      <c r="F29" s="40">
        <v>729126.84</v>
      </c>
      <c r="G29" s="40">
        <v>649877.02</v>
      </c>
      <c r="H29" s="40">
        <v>552206.06</v>
      </c>
      <c r="I29" s="40">
        <v>712102.6</v>
      </c>
      <c r="J29" s="38">
        <v>773408.48</v>
      </c>
      <c r="K29" s="26">
        <v>664526.05</v>
      </c>
      <c r="L29" s="26">
        <v>518459.92</v>
      </c>
      <c r="M29" s="36">
        <v>629988</v>
      </c>
      <c r="N29" s="36">
        <v>547985</v>
      </c>
      <c r="O29" s="36">
        <v>491757</v>
      </c>
      <c r="P29" s="36">
        <v>347026</v>
      </c>
      <c r="Q29" s="31"/>
      <c r="R29" s="31"/>
      <c r="S29" s="25"/>
      <c r="T29" s="15"/>
      <c r="U29" s="15"/>
    </row>
    <row r="30" spans="1:21" ht="15.75">
      <c r="A30" s="11" t="s">
        <v>23</v>
      </c>
      <c r="B30" s="31">
        <f aca="true" t="shared" si="13" ref="B30:G30">SUM(B31:B42)</f>
        <v>806711506.13</v>
      </c>
      <c r="C30" s="31">
        <f t="shared" si="13"/>
        <v>792402758.88</v>
      </c>
      <c r="D30" s="31">
        <f t="shared" si="13"/>
        <v>812846114.6499999</v>
      </c>
      <c r="E30" s="31">
        <f t="shared" si="13"/>
        <v>799038786.6299999</v>
      </c>
      <c r="F30" s="31">
        <f t="shared" si="13"/>
        <v>790884740.9799998</v>
      </c>
      <c r="G30" s="31">
        <f t="shared" si="13"/>
        <v>800767052.19</v>
      </c>
      <c r="H30" s="31">
        <f aca="true" t="shared" si="14" ref="H30:P30">SUM(H31:H42)</f>
        <v>754825721.0899999</v>
      </c>
      <c r="I30" s="31">
        <f t="shared" si="14"/>
        <v>725114893.9499998</v>
      </c>
      <c r="J30" s="31">
        <f t="shared" si="14"/>
        <v>714532461.7299998</v>
      </c>
      <c r="K30" s="31">
        <f t="shared" si="14"/>
        <v>665498582.3599997</v>
      </c>
      <c r="L30" s="31">
        <f t="shared" si="14"/>
        <v>699781521.06</v>
      </c>
      <c r="M30" s="31">
        <f>SUM(M31:M42)</f>
        <v>711259165</v>
      </c>
      <c r="N30" s="31">
        <f>SUM(N31:N42)</f>
        <v>643762510</v>
      </c>
      <c r="O30" s="31">
        <f>SUM(O31:O42)</f>
        <v>632825429</v>
      </c>
      <c r="P30" s="31">
        <f t="shared" si="14"/>
        <v>583863854</v>
      </c>
      <c r="Q30" s="31"/>
      <c r="R30" s="31"/>
      <c r="S30" s="25"/>
      <c r="T30" s="15"/>
      <c r="U30" s="15"/>
    </row>
    <row r="31" spans="1:21" ht="15.75">
      <c r="A31" s="12" t="s">
        <v>24</v>
      </c>
      <c r="B31" s="40">
        <v>10231233.500000004</v>
      </c>
      <c r="C31" s="40">
        <v>9247811.190000001</v>
      </c>
      <c r="D31" s="40">
        <v>9202688.519999998</v>
      </c>
      <c r="E31" s="40">
        <v>9442468.329999996</v>
      </c>
      <c r="F31" s="40">
        <v>6412485.769999999</v>
      </c>
      <c r="G31" s="40">
        <v>6130653.929999998</v>
      </c>
      <c r="H31" s="40">
        <v>6216638.049999999</v>
      </c>
      <c r="I31" s="40">
        <v>5635030.650000003</v>
      </c>
      <c r="J31" s="38">
        <v>6023406.399999998</v>
      </c>
      <c r="K31" s="26">
        <v>5850080.910000001</v>
      </c>
      <c r="L31" s="26">
        <v>5197785.5200000005</v>
      </c>
      <c r="M31" s="36">
        <v>5245044</v>
      </c>
      <c r="N31" s="36">
        <v>5261941</v>
      </c>
      <c r="O31" s="36">
        <v>4841630</v>
      </c>
      <c r="P31" s="36">
        <v>5665196</v>
      </c>
      <c r="Q31" s="31"/>
      <c r="R31" s="31"/>
      <c r="S31" s="25"/>
      <c r="T31" s="15"/>
      <c r="U31" s="15"/>
    </row>
    <row r="32" spans="1:21" ht="15.75">
      <c r="A32" s="12" t="s">
        <v>25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38">
        <v>0</v>
      </c>
      <c r="K32" s="26">
        <v>0</v>
      </c>
      <c r="L32" s="26">
        <v>0</v>
      </c>
      <c r="M32" s="36">
        <v>0</v>
      </c>
      <c r="N32" s="36">
        <v>0</v>
      </c>
      <c r="O32" s="36">
        <v>0</v>
      </c>
      <c r="P32" s="36">
        <v>0</v>
      </c>
      <c r="Q32" s="31"/>
      <c r="R32" s="31"/>
      <c r="S32" s="25"/>
      <c r="T32" s="15"/>
      <c r="U32" s="15"/>
    </row>
    <row r="33" spans="1:21" ht="15.75">
      <c r="A33" s="12" t="s">
        <v>26</v>
      </c>
      <c r="B33" s="40">
        <v>24920262.130000006</v>
      </c>
      <c r="C33" s="40">
        <v>24807505.990000002</v>
      </c>
      <c r="D33" s="40">
        <v>23355991.089999996</v>
      </c>
      <c r="E33" s="40">
        <v>21798357.040000003</v>
      </c>
      <c r="F33" s="40">
        <v>20837997.4</v>
      </c>
      <c r="G33" s="40">
        <v>18915049.27</v>
      </c>
      <c r="H33" s="40">
        <v>15977875.97</v>
      </c>
      <c r="I33" s="40">
        <v>14829061.720000003</v>
      </c>
      <c r="J33" s="38">
        <v>14846213.72</v>
      </c>
      <c r="K33" s="26">
        <v>13402476.65</v>
      </c>
      <c r="L33" s="26">
        <v>13335589.670000002</v>
      </c>
      <c r="M33" s="36">
        <v>15235005</v>
      </c>
      <c r="N33" s="36">
        <v>14530449</v>
      </c>
      <c r="O33" s="36">
        <v>13251487</v>
      </c>
      <c r="P33" s="36">
        <v>13394656</v>
      </c>
      <c r="Q33" s="31"/>
      <c r="R33" s="31"/>
      <c r="S33" s="25"/>
      <c r="T33" s="15"/>
      <c r="U33" s="15"/>
    </row>
    <row r="34" spans="1:21" ht="15.75">
      <c r="A34" s="12" t="s">
        <v>27</v>
      </c>
      <c r="B34" s="40">
        <v>9393203.969999999</v>
      </c>
      <c r="C34" s="40">
        <v>9276915.34</v>
      </c>
      <c r="D34" s="40">
        <v>9670688.49</v>
      </c>
      <c r="E34" s="40">
        <v>9534648.409999998</v>
      </c>
      <c r="F34" s="40">
        <v>8821912.599999998</v>
      </c>
      <c r="G34" s="40">
        <v>8175702.84</v>
      </c>
      <c r="H34" s="40">
        <v>8444833.620000001</v>
      </c>
      <c r="I34" s="40">
        <v>7274697.57</v>
      </c>
      <c r="J34" s="38">
        <v>7340423.5200000005</v>
      </c>
      <c r="K34" s="26">
        <v>6794117.29</v>
      </c>
      <c r="L34" s="26">
        <v>6081965.04</v>
      </c>
      <c r="M34" s="37">
        <v>5597188</v>
      </c>
      <c r="N34" s="37">
        <v>4853432</v>
      </c>
      <c r="O34" s="37">
        <v>4186521</v>
      </c>
      <c r="P34" s="37">
        <v>3779061</v>
      </c>
      <c r="Q34" s="31"/>
      <c r="R34" s="31"/>
      <c r="S34" s="25"/>
      <c r="T34" s="15"/>
      <c r="U34" s="15"/>
    </row>
    <row r="35" spans="1:21" ht="15.75">
      <c r="A35" s="12" t="s">
        <v>28</v>
      </c>
      <c r="B35" s="40">
        <v>38985096.28999999</v>
      </c>
      <c r="C35" s="40">
        <v>39170885.489999995</v>
      </c>
      <c r="D35" s="40">
        <v>38855599.21</v>
      </c>
      <c r="E35" s="40">
        <v>37213481.7</v>
      </c>
      <c r="F35" s="40">
        <v>35152890.690000005</v>
      </c>
      <c r="G35" s="40">
        <v>34183466.18</v>
      </c>
      <c r="H35" s="40">
        <v>32293472.68</v>
      </c>
      <c r="I35" s="40">
        <v>31345329.349999998</v>
      </c>
      <c r="J35" s="38">
        <v>29086249.529999997</v>
      </c>
      <c r="K35" s="26">
        <v>27599759.77</v>
      </c>
      <c r="L35" s="26">
        <v>27002465.03</v>
      </c>
      <c r="M35" s="36">
        <v>27074224</v>
      </c>
      <c r="N35" s="36">
        <v>25502912</v>
      </c>
      <c r="O35" s="36">
        <v>24805079</v>
      </c>
      <c r="P35" s="36">
        <v>23594228</v>
      </c>
      <c r="Q35" s="31"/>
      <c r="R35" s="31"/>
      <c r="S35" s="25"/>
      <c r="T35" s="15"/>
      <c r="U35" s="15"/>
    </row>
    <row r="36" spans="1:21" ht="15.75">
      <c r="A36" s="12" t="s">
        <v>29</v>
      </c>
      <c r="B36" s="40">
        <v>549628.6599999999</v>
      </c>
      <c r="C36" s="40">
        <v>520486.03</v>
      </c>
      <c r="D36" s="40">
        <v>429176.5</v>
      </c>
      <c r="E36" s="40">
        <v>1707887.52</v>
      </c>
      <c r="F36" s="40">
        <v>380890.13</v>
      </c>
      <c r="G36" s="40">
        <v>542614.75</v>
      </c>
      <c r="H36" s="40">
        <v>544295.38</v>
      </c>
      <c r="I36" s="40">
        <v>345112</v>
      </c>
      <c r="J36" s="38">
        <v>367198.11</v>
      </c>
      <c r="K36" s="26">
        <v>354599</v>
      </c>
      <c r="L36" s="26">
        <v>432555</v>
      </c>
      <c r="M36" s="36">
        <v>363608</v>
      </c>
      <c r="N36" s="36">
        <v>181531</v>
      </c>
      <c r="O36" s="36">
        <v>305689</v>
      </c>
      <c r="P36" s="36">
        <v>154323</v>
      </c>
      <c r="Q36" s="31"/>
      <c r="R36" s="31"/>
      <c r="S36" s="25"/>
      <c r="T36" s="15"/>
      <c r="U36" s="15"/>
    </row>
    <row r="37" spans="1:21" ht="15.75">
      <c r="A37" s="12" t="s">
        <v>30</v>
      </c>
      <c r="B37" s="40">
        <v>1815348.31</v>
      </c>
      <c r="C37" s="40">
        <v>2461496.71</v>
      </c>
      <c r="D37" s="40">
        <v>2817765.15</v>
      </c>
      <c r="E37" s="40">
        <v>2937706.9799999995</v>
      </c>
      <c r="F37" s="40">
        <v>4115782.03</v>
      </c>
      <c r="G37" s="40">
        <v>3738945.65</v>
      </c>
      <c r="H37" s="40">
        <v>3881580.619999999</v>
      </c>
      <c r="I37" s="40">
        <v>5436774.450000001</v>
      </c>
      <c r="J37" s="38">
        <v>4092279.21</v>
      </c>
      <c r="K37" s="26">
        <v>4234756.950000001</v>
      </c>
      <c r="L37" s="26">
        <v>5771220.35</v>
      </c>
      <c r="M37" s="36">
        <v>7851526</v>
      </c>
      <c r="N37" s="36">
        <v>6108465</v>
      </c>
      <c r="O37" s="36">
        <v>5584972</v>
      </c>
      <c r="P37" s="36">
        <v>7326129</v>
      </c>
      <c r="Q37" s="31"/>
      <c r="R37" s="31"/>
      <c r="S37" s="25"/>
      <c r="T37" s="15"/>
      <c r="U37" s="15"/>
    </row>
    <row r="38" spans="1:21" ht="15.75">
      <c r="A38" s="12" t="s">
        <v>31</v>
      </c>
      <c r="B38" s="40">
        <v>53049331.86</v>
      </c>
      <c r="C38" s="40">
        <v>52435962.72999998</v>
      </c>
      <c r="D38" s="40">
        <v>52297552.42999999</v>
      </c>
      <c r="E38" s="40">
        <v>53379956.33</v>
      </c>
      <c r="F38" s="40">
        <v>49414160.33</v>
      </c>
      <c r="G38" s="40">
        <v>48498147.86</v>
      </c>
      <c r="H38" s="40">
        <v>47306765.8</v>
      </c>
      <c r="I38" s="40">
        <v>48147339.57999998</v>
      </c>
      <c r="J38" s="38">
        <v>47709430.919999994</v>
      </c>
      <c r="K38" s="26">
        <v>46194419.48999999</v>
      </c>
      <c r="L38" s="26">
        <v>46370112.830000006</v>
      </c>
      <c r="M38" s="36">
        <v>45492157</v>
      </c>
      <c r="N38" s="36">
        <v>43507238</v>
      </c>
      <c r="O38" s="36">
        <v>42867111</v>
      </c>
      <c r="P38" s="36">
        <v>41016969</v>
      </c>
      <c r="Q38" s="31"/>
      <c r="R38" s="31"/>
      <c r="S38" s="25"/>
      <c r="T38" s="15"/>
      <c r="U38" s="15"/>
    </row>
    <row r="39" spans="1:21" ht="15.75">
      <c r="A39" s="12" t="s">
        <v>32</v>
      </c>
      <c r="B39" s="40">
        <v>52695036.02999998</v>
      </c>
      <c r="C39" s="40">
        <v>56811639.91</v>
      </c>
      <c r="D39" s="40">
        <v>53803340.80999998</v>
      </c>
      <c r="E39" s="40">
        <v>56488535.88000002</v>
      </c>
      <c r="F39" s="40">
        <v>48662095.550000004</v>
      </c>
      <c r="G39" s="40">
        <v>47702878.97999999</v>
      </c>
      <c r="H39" s="40">
        <v>39455144.099999994</v>
      </c>
      <c r="I39" s="40">
        <v>35501879.769999996</v>
      </c>
      <c r="J39" s="38">
        <v>32340287.01</v>
      </c>
      <c r="K39" s="26">
        <v>32368373.959999993</v>
      </c>
      <c r="L39" s="26">
        <v>31733127.100000005</v>
      </c>
      <c r="M39" s="36">
        <v>55490918</v>
      </c>
      <c r="N39" s="36">
        <v>32703915</v>
      </c>
      <c r="O39" s="36">
        <v>32744308</v>
      </c>
      <c r="P39" s="36">
        <v>29361369</v>
      </c>
      <c r="Q39" s="31"/>
      <c r="R39" s="31"/>
      <c r="S39" s="25"/>
      <c r="T39" s="15"/>
      <c r="U39" s="15"/>
    </row>
    <row r="40" spans="1:21" ht="15.75">
      <c r="A40" s="12" t="s">
        <v>33</v>
      </c>
      <c r="B40" s="40">
        <v>441674130.4400001</v>
      </c>
      <c r="C40" s="40">
        <v>418104792.02000016</v>
      </c>
      <c r="D40" s="40">
        <v>443604435.5899999</v>
      </c>
      <c r="E40" s="40">
        <v>431815464.6299998</v>
      </c>
      <c r="F40" s="40">
        <v>445032713.3999999</v>
      </c>
      <c r="G40" s="40">
        <v>463837608.77</v>
      </c>
      <c r="H40" s="40">
        <v>436826630.03999984</v>
      </c>
      <c r="I40" s="40">
        <v>412596622.6599999</v>
      </c>
      <c r="J40" s="38">
        <v>416780746.3399999</v>
      </c>
      <c r="K40" s="26">
        <v>376170954.76999974</v>
      </c>
      <c r="L40" s="26">
        <v>411364508.94</v>
      </c>
      <c r="M40" s="36">
        <v>400380323</v>
      </c>
      <c r="N40" s="36">
        <v>368762978</v>
      </c>
      <c r="O40" s="36">
        <v>366716593</v>
      </c>
      <c r="P40" s="36">
        <v>331418193</v>
      </c>
      <c r="Q40" s="31"/>
      <c r="R40" s="31"/>
      <c r="S40" s="25"/>
      <c r="T40" s="15"/>
      <c r="U40" s="15"/>
    </row>
    <row r="41" spans="1:21" ht="15.75">
      <c r="A41" s="12" t="s">
        <v>34</v>
      </c>
      <c r="B41" s="40">
        <v>173147276.28999996</v>
      </c>
      <c r="C41" s="40">
        <v>179347006.8799999</v>
      </c>
      <c r="D41" s="40">
        <v>178516869.08999997</v>
      </c>
      <c r="E41" s="40">
        <v>174436637.72</v>
      </c>
      <c r="F41" s="40">
        <v>171782379.0599999</v>
      </c>
      <c r="G41" s="40">
        <v>168892148.95999998</v>
      </c>
      <c r="H41" s="40">
        <v>163647954.73999998</v>
      </c>
      <c r="I41" s="40">
        <v>163791569.2</v>
      </c>
      <c r="J41" s="38">
        <v>155705108.21999994</v>
      </c>
      <c r="K41" s="26">
        <v>152328422.57</v>
      </c>
      <c r="L41" s="26">
        <v>152333618.79999995</v>
      </c>
      <c r="M41" s="36">
        <v>148444758</v>
      </c>
      <c r="N41" s="36">
        <v>142284555</v>
      </c>
      <c r="O41" s="36">
        <v>137462058</v>
      </c>
      <c r="P41" s="36">
        <v>128085800</v>
      </c>
      <c r="Q41" s="31"/>
      <c r="R41" s="31"/>
      <c r="S41" s="25"/>
      <c r="T41" s="15"/>
      <c r="U41" s="15"/>
    </row>
    <row r="42" spans="1:21" ht="15.75">
      <c r="A42" s="12" t="s">
        <v>35</v>
      </c>
      <c r="B42" s="40">
        <v>250958.65</v>
      </c>
      <c r="C42" s="40">
        <v>218256.59</v>
      </c>
      <c r="D42" s="40">
        <v>292007.77</v>
      </c>
      <c r="E42" s="40">
        <v>283642.08999999997</v>
      </c>
      <c r="F42" s="40">
        <v>271434.02</v>
      </c>
      <c r="G42" s="40">
        <v>149835</v>
      </c>
      <c r="H42" s="40">
        <v>230530.09</v>
      </c>
      <c r="I42" s="40">
        <v>211477</v>
      </c>
      <c r="J42" s="38">
        <v>241118.75</v>
      </c>
      <c r="K42" s="26">
        <v>200621</v>
      </c>
      <c r="L42" s="26">
        <v>158572.78</v>
      </c>
      <c r="M42" s="36">
        <v>84414</v>
      </c>
      <c r="N42" s="36">
        <v>65094</v>
      </c>
      <c r="O42" s="36">
        <v>59981</v>
      </c>
      <c r="P42" s="36">
        <v>67930</v>
      </c>
      <c r="Q42" s="31"/>
      <c r="R42" s="31"/>
      <c r="S42" s="25"/>
      <c r="T42" s="15"/>
      <c r="U42" s="15"/>
    </row>
    <row r="43" spans="1:21" ht="15.75">
      <c r="A43" s="11" t="s">
        <v>36</v>
      </c>
      <c r="B43" s="31">
        <f>SUM(B44:B55)</f>
        <v>104052736.78000003</v>
      </c>
      <c r="C43" s="31">
        <f>SUM(C44:C55)</f>
        <v>88171111.02</v>
      </c>
      <c r="D43" s="31">
        <f>SUM(D44:D55)</f>
        <v>93455773.81</v>
      </c>
      <c r="E43" s="31">
        <f>SUM(E44:E55)</f>
        <v>90964750.69</v>
      </c>
      <c r="F43" s="31">
        <f>SUM(F44:F55)</f>
        <v>92625171.43999998</v>
      </c>
      <c r="G43" s="31">
        <f aca="true" t="shared" si="15" ref="G43:N43">SUM(G44:G55)</f>
        <v>95858878.78999998</v>
      </c>
      <c r="H43" s="31">
        <f t="shared" si="15"/>
        <v>88529444.91000001</v>
      </c>
      <c r="I43" s="31">
        <f t="shared" si="15"/>
        <v>89141193.25</v>
      </c>
      <c r="J43" s="31">
        <f t="shared" si="15"/>
        <v>84959344.72000001</v>
      </c>
      <c r="K43" s="31">
        <f t="shared" si="15"/>
        <v>80971081.21</v>
      </c>
      <c r="L43" s="31">
        <f t="shared" si="15"/>
        <v>78855385.65999998</v>
      </c>
      <c r="M43" s="31">
        <f t="shared" si="15"/>
        <v>79345082</v>
      </c>
      <c r="N43" s="31">
        <f t="shared" si="15"/>
        <v>74064696</v>
      </c>
      <c r="O43" s="31">
        <f>SUM(O44:O55)</f>
        <v>84018768</v>
      </c>
      <c r="P43" s="31">
        <f>SUM(P44:P55)</f>
        <v>76411919</v>
      </c>
      <c r="Q43" s="31"/>
      <c r="R43" s="31"/>
      <c r="S43" s="25"/>
      <c r="T43" s="15"/>
      <c r="U43" s="15"/>
    </row>
    <row r="44" spans="1:21" ht="15.75">
      <c r="A44" s="12" t="s">
        <v>37</v>
      </c>
      <c r="B44" s="40">
        <v>874468.8299999998</v>
      </c>
      <c r="C44" s="40">
        <v>907225.16</v>
      </c>
      <c r="D44" s="40">
        <v>869483.89</v>
      </c>
      <c r="E44" s="40">
        <v>777149.46</v>
      </c>
      <c r="F44" s="40">
        <v>773531.5</v>
      </c>
      <c r="G44" s="40">
        <v>699173.25</v>
      </c>
      <c r="H44" s="40">
        <v>977943.6200000001</v>
      </c>
      <c r="I44" s="40">
        <v>821865.1799999999</v>
      </c>
      <c r="J44" s="38">
        <v>748876.97</v>
      </c>
      <c r="K44" s="26">
        <v>652927.0899999999</v>
      </c>
      <c r="L44" s="26">
        <v>691961.8899999999</v>
      </c>
      <c r="M44" s="36">
        <v>636655</v>
      </c>
      <c r="N44" s="36">
        <v>600731</v>
      </c>
      <c r="O44" s="36">
        <v>684314</v>
      </c>
      <c r="P44" s="36">
        <v>473849</v>
      </c>
      <c r="Q44" s="31"/>
      <c r="R44" s="31"/>
      <c r="S44" s="25"/>
      <c r="T44" s="15"/>
      <c r="U44" s="15"/>
    </row>
    <row r="45" spans="1:21" ht="15.75">
      <c r="A45" s="12" t="s">
        <v>38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38">
        <v>0</v>
      </c>
      <c r="K45" s="26">
        <v>0</v>
      </c>
      <c r="L45" s="26">
        <v>0</v>
      </c>
      <c r="M45" s="36">
        <v>0</v>
      </c>
      <c r="N45" s="36">
        <v>0</v>
      </c>
      <c r="O45" s="36">
        <v>0</v>
      </c>
      <c r="P45" s="36">
        <v>0</v>
      </c>
      <c r="Q45" s="31"/>
      <c r="R45" s="31"/>
      <c r="S45" s="25"/>
      <c r="T45" s="15"/>
      <c r="U45" s="15"/>
    </row>
    <row r="46" spans="1:21" ht="15.75">
      <c r="A46" s="12" t="s">
        <v>39</v>
      </c>
      <c r="B46" s="40">
        <v>56458632.90000002</v>
      </c>
      <c r="C46" s="40">
        <v>53447499.14</v>
      </c>
      <c r="D46" s="40">
        <v>54243305.46000001</v>
      </c>
      <c r="E46" s="40">
        <v>53476495.25</v>
      </c>
      <c r="F46" s="40">
        <v>52274003.73999999</v>
      </c>
      <c r="G46" s="40">
        <v>51310813.72999998</v>
      </c>
      <c r="H46" s="40">
        <v>49628702.99</v>
      </c>
      <c r="I46" s="40">
        <v>48572292.15</v>
      </c>
      <c r="J46" s="38">
        <v>47745247.230000004</v>
      </c>
      <c r="K46" s="26">
        <v>46519913.79999999</v>
      </c>
      <c r="L46" s="26">
        <v>44744466.37999999</v>
      </c>
      <c r="M46" s="36">
        <v>42855188</v>
      </c>
      <c r="N46" s="36">
        <v>40140136</v>
      </c>
      <c r="O46" s="36">
        <v>39247144</v>
      </c>
      <c r="P46" s="36">
        <v>39776684</v>
      </c>
      <c r="Q46" s="31"/>
      <c r="R46" s="31"/>
      <c r="S46" s="25"/>
      <c r="T46" s="15"/>
      <c r="U46" s="15"/>
    </row>
    <row r="47" spans="1:21" ht="15.75">
      <c r="A47" s="12" t="s">
        <v>40</v>
      </c>
      <c r="B47" s="40">
        <v>707788</v>
      </c>
      <c r="C47" s="40">
        <v>706190</v>
      </c>
      <c r="D47" s="40">
        <v>566904</v>
      </c>
      <c r="E47" s="40">
        <v>511509.20999999996</v>
      </c>
      <c r="F47" s="40">
        <v>494625</v>
      </c>
      <c r="G47" s="40">
        <v>265908</v>
      </c>
      <c r="H47" s="40">
        <v>410573</v>
      </c>
      <c r="I47" s="40">
        <v>264549</v>
      </c>
      <c r="J47" s="38">
        <v>391946</v>
      </c>
      <c r="K47" s="26">
        <v>382743.86</v>
      </c>
      <c r="L47" s="26">
        <v>381190.63</v>
      </c>
      <c r="M47" s="36">
        <v>369344</v>
      </c>
      <c r="N47" s="36">
        <v>289992</v>
      </c>
      <c r="O47" s="36">
        <v>104633</v>
      </c>
      <c r="P47" s="36">
        <v>138653</v>
      </c>
      <c r="Q47" s="31"/>
      <c r="R47" s="31"/>
      <c r="S47" s="25"/>
      <c r="T47" s="15"/>
      <c r="U47" s="15"/>
    </row>
    <row r="48" spans="1:21" ht="15.75">
      <c r="A48" s="12" t="s">
        <v>41</v>
      </c>
      <c r="B48" s="40">
        <v>1980812.1400000004</v>
      </c>
      <c r="C48" s="40">
        <v>1829271.35</v>
      </c>
      <c r="D48" s="40">
        <v>1803041.2399999998</v>
      </c>
      <c r="E48" s="40">
        <v>1682329.11</v>
      </c>
      <c r="F48" s="40">
        <v>2189347.35</v>
      </c>
      <c r="G48" s="40">
        <v>2079685.2499999998</v>
      </c>
      <c r="H48" s="40">
        <v>1677846.7300000002</v>
      </c>
      <c r="I48" s="40">
        <v>1418493.7299999997</v>
      </c>
      <c r="J48" s="38">
        <v>2461983.4499999993</v>
      </c>
      <c r="K48" s="26">
        <v>2149550.6400000006</v>
      </c>
      <c r="L48" s="26">
        <v>2202718.41</v>
      </c>
      <c r="M48" s="36">
        <v>1644856</v>
      </c>
      <c r="N48" s="36">
        <v>1662014</v>
      </c>
      <c r="O48" s="36">
        <v>1689179</v>
      </c>
      <c r="P48" s="36">
        <v>1874073</v>
      </c>
      <c r="Q48" s="31"/>
      <c r="R48" s="31"/>
      <c r="S48" s="25"/>
      <c r="T48" s="15"/>
      <c r="U48" s="15"/>
    </row>
    <row r="49" spans="1:21" ht="15.75">
      <c r="A49" s="12" t="s">
        <v>42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38">
        <v>0</v>
      </c>
      <c r="K49" s="26">
        <v>0</v>
      </c>
      <c r="L49" s="26">
        <v>0</v>
      </c>
      <c r="M49" s="36">
        <v>0</v>
      </c>
      <c r="N49" s="36">
        <v>0</v>
      </c>
      <c r="O49" s="36">
        <v>0</v>
      </c>
      <c r="P49" s="36">
        <v>0</v>
      </c>
      <c r="Q49" s="31"/>
      <c r="R49" s="31"/>
      <c r="S49" s="25"/>
      <c r="T49" s="15"/>
      <c r="U49" s="15"/>
    </row>
    <row r="50" spans="1:21" ht="15.75">
      <c r="A50" s="12" t="s">
        <v>43</v>
      </c>
      <c r="B50" s="40">
        <v>4801758.449999999</v>
      </c>
      <c r="C50" s="40">
        <v>4659048.43</v>
      </c>
      <c r="D50" s="40">
        <v>5896808.930000001</v>
      </c>
      <c r="E50" s="40">
        <v>6149903.89</v>
      </c>
      <c r="F50" s="40">
        <v>6516817.96</v>
      </c>
      <c r="G50" s="40">
        <v>6566484.4799999995</v>
      </c>
      <c r="H50" s="40">
        <v>6539110.46</v>
      </c>
      <c r="I50" s="40">
        <v>6600946.070000001</v>
      </c>
      <c r="J50" s="38">
        <v>6777495.55</v>
      </c>
      <c r="K50" s="26">
        <v>6612231.36</v>
      </c>
      <c r="L50" s="26">
        <v>6371252.309999999</v>
      </c>
      <c r="M50" s="36">
        <v>5990828</v>
      </c>
      <c r="N50" s="36">
        <v>5530794</v>
      </c>
      <c r="O50" s="36">
        <v>5874442</v>
      </c>
      <c r="P50" s="36">
        <v>5865707</v>
      </c>
      <c r="Q50" s="31"/>
      <c r="R50" s="31"/>
      <c r="S50" s="25"/>
      <c r="T50" s="15"/>
      <c r="U50" s="15"/>
    </row>
    <row r="51" spans="1:21" ht="15.75">
      <c r="A51" s="12" t="s">
        <v>44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11176</v>
      </c>
      <c r="H51" s="40">
        <v>0</v>
      </c>
      <c r="I51" s="40">
        <v>0</v>
      </c>
      <c r="J51" s="38">
        <v>1600</v>
      </c>
      <c r="K51" s="26">
        <v>46991.28</v>
      </c>
      <c r="L51" s="26">
        <v>8666.28</v>
      </c>
      <c r="M51" s="36">
        <v>15191</v>
      </c>
      <c r="N51" s="36">
        <v>3750</v>
      </c>
      <c r="O51" s="36">
        <v>7000</v>
      </c>
      <c r="P51" s="36">
        <v>4000</v>
      </c>
      <c r="Q51" s="31"/>
      <c r="R51" s="31"/>
      <c r="S51" s="25"/>
      <c r="T51" s="15"/>
      <c r="U51" s="15"/>
    </row>
    <row r="52" spans="1:21" ht="15.75">
      <c r="A52" s="12" t="s">
        <v>45</v>
      </c>
      <c r="B52" s="40">
        <v>3433113.4800000004</v>
      </c>
      <c r="C52" s="40">
        <v>3566908.89</v>
      </c>
      <c r="D52" s="40">
        <v>2967221.1300000004</v>
      </c>
      <c r="E52" s="40">
        <v>2711962.93</v>
      </c>
      <c r="F52" s="40">
        <v>2674987.7500000005</v>
      </c>
      <c r="G52" s="40">
        <v>2508740.01</v>
      </c>
      <c r="H52" s="40">
        <v>2582322.84</v>
      </c>
      <c r="I52" s="40">
        <v>2510663.3699999996</v>
      </c>
      <c r="J52" s="38">
        <v>2351717.88</v>
      </c>
      <c r="K52" s="26">
        <v>2110715.01</v>
      </c>
      <c r="L52" s="26">
        <v>1911630.5300000003</v>
      </c>
      <c r="M52" s="36">
        <v>1981072</v>
      </c>
      <c r="N52" s="36">
        <v>1938965</v>
      </c>
      <c r="O52" s="36">
        <v>1802603</v>
      </c>
      <c r="P52" s="36">
        <v>1746946</v>
      </c>
      <c r="Q52" s="31"/>
      <c r="R52" s="31"/>
      <c r="S52" s="25"/>
      <c r="T52" s="15"/>
      <c r="U52" s="15"/>
    </row>
    <row r="53" spans="1:21" ht="15.75">
      <c r="A53" s="12" t="s">
        <v>46</v>
      </c>
      <c r="B53" s="40">
        <v>11045597.809999999</v>
      </c>
      <c r="C53" s="40">
        <v>11628210.94</v>
      </c>
      <c r="D53" s="40">
        <v>13334535.98</v>
      </c>
      <c r="E53" s="40">
        <v>12869120.219999997</v>
      </c>
      <c r="F53" s="40">
        <v>12409276.82</v>
      </c>
      <c r="G53" s="40">
        <v>13805013.53</v>
      </c>
      <c r="H53" s="40">
        <v>12982358.760000002</v>
      </c>
      <c r="I53" s="40">
        <v>13781561.100000003</v>
      </c>
      <c r="J53" s="38">
        <v>12861531.49</v>
      </c>
      <c r="K53" s="26">
        <v>12076564.230000006</v>
      </c>
      <c r="L53" s="26">
        <v>11607799.81</v>
      </c>
      <c r="M53" s="36">
        <v>12257262</v>
      </c>
      <c r="N53" s="36">
        <v>10306658</v>
      </c>
      <c r="O53" s="36">
        <v>10725571</v>
      </c>
      <c r="P53" s="36">
        <v>8204200</v>
      </c>
      <c r="Q53" s="31"/>
      <c r="R53" s="31"/>
      <c r="S53" s="25"/>
      <c r="T53" s="15"/>
      <c r="U53" s="15"/>
    </row>
    <row r="54" spans="1:21" ht="15.75">
      <c r="A54" s="12" t="s">
        <v>47</v>
      </c>
      <c r="B54" s="40">
        <v>3493331.4</v>
      </c>
      <c r="C54" s="40">
        <v>2863951.1100000003</v>
      </c>
      <c r="D54" s="40">
        <v>1757143.62</v>
      </c>
      <c r="E54" s="40">
        <v>1609356.1799999997</v>
      </c>
      <c r="F54" s="40">
        <v>2841300.49</v>
      </c>
      <c r="G54" s="40">
        <v>1623390.76</v>
      </c>
      <c r="H54" s="40">
        <v>2177514.84</v>
      </c>
      <c r="I54" s="40">
        <v>1730076.6500000001</v>
      </c>
      <c r="J54" s="38">
        <v>1585329.6500000001</v>
      </c>
      <c r="K54" s="26">
        <v>1126362.28</v>
      </c>
      <c r="L54" s="26">
        <v>1203448.24</v>
      </c>
      <c r="M54" s="36">
        <v>1318404</v>
      </c>
      <c r="N54" s="36">
        <v>1067928</v>
      </c>
      <c r="O54" s="36">
        <v>1245631</v>
      </c>
      <c r="P54" s="36">
        <v>1177177</v>
      </c>
      <c r="Q54" s="31"/>
      <c r="R54" s="31"/>
      <c r="S54" s="25"/>
      <c r="T54" s="15"/>
      <c r="U54" s="15"/>
    </row>
    <row r="55" spans="1:21" ht="15.75">
      <c r="A55" s="12" t="s">
        <v>48</v>
      </c>
      <c r="B55" s="40">
        <v>21257233.77</v>
      </c>
      <c r="C55" s="40">
        <v>8562806</v>
      </c>
      <c r="D55" s="40">
        <v>12017329.559999995</v>
      </c>
      <c r="E55" s="40">
        <v>11176924.440000001</v>
      </c>
      <c r="F55" s="40">
        <v>12451280.83</v>
      </c>
      <c r="G55" s="40">
        <v>16988493.779999997</v>
      </c>
      <c r="H55" s="40">
        <v>11553071.67</v>
      </c>
      <c r="I55" s="40">
        <v>13440746</v>
      </c>
      <c r="J55" s="38">
        <v>10033616.5</v>
      </c>
      <c r="K55" s="26">
        <v>9293081.660000002</v>
      </c>
      <c r="L55" s="26">
        <v>9732251.179999998</v>
      </c>
      <c r="M55" s="36">
        <v>12276282</v>
      </c>
      <c r="N55" s="36">
        <v>12523728</v>
      </c>
      <c r="O55" s="36">
        <v>22638251</v>
      </c>
      <c r="P55" s="36">
        <v>17150630</v>
      </c>
      <c r="Q55" s="31"/>
      <c r="R55" s="31"/>
      <c r="S55" s="25"/>
      <c r="T55" s="15"/>
      <c r="U55" s="15"/>
    </row>
    <row r="56" spans="1:21" ht="15.75">
      <c r="A56" s="11" t="s">
        <v>49</v>
      </c>
      <c r="B56" s="31">
        <f aca="true" t="shared" si="16" ref="B56:G56">SUM(B57:B59)</f>
        <v>58885647.05</v>
      </c>
      <c r="C56" s="31">
        <f t="shared" si="16"/>
        <v>45932939.29000001</v>
      </c>
      <c r="D56" s="31">
        <f t="shared" si="16"/>
        <v>45574434.80000001</v>
      </c>
      <c r="E56" s="31">
        <f t="shared" si="16"/>
        <v>48741138.91</v>
      </c>
      <c r="F56" s="31">
        <f t="shared" si="16"/>
        <v>47246244.019999996</v>
      </c>
      <c r="G56" s="31">
        <f t="shared" si="16"/>
        <v>44551053.41</v>
      </c>
      <c r="H56" s="31">
        <f aca="true" t="shared" si="17" ref="H56:P56">SUM(H57:H59)</f>
        <v>44750445.290000014</v>
      </c>
      <c r="I56" s="31">
        <f t="shared" si="17"/>
        <v>36883984.75</v>
      </c>
      <c r="J56" s="31">
        <f t="shared" si="17"/>
        <v>38869406.24</v>
      </c>
      <c r="K56" s="31">
        <f t="shared" si="17"/>
        <v>39867296.46</v>
      </c>
      <c r="L56" s="31">
        <f t="shared" si="17"/>
        <v>47240143.74999999</v>
      </c>
      <c r="M56" s="31">
        <f>SUM(M57:M59)</f>
        <v>78999796</v>
      </c>
      <c r="N56" s="31">
        <f>SUM(N57:N59)</f>
        <v>82523005</v>
      </c>
      <c r="O56" s="31">
        <f>SUM(O57:O59)</f>
        <v>65863774</v>
      </c>
      <c r="P56" s="31">
        <f t="shared" si="17"/>
        <v>45108853</v>
      </c>
      <c r="Q56" s="31"/>
      <c r="R56" s="31"/>
      <c r="S56" s="25"/>
      <c r="T56" s="15"/>
      <c r="U56" s="15"/>
    </row>
    <row r="57" spans="1:21" ht="15.75">
      <c r="A57" s="12" t="s">
        <v>50</v>
      </c>
      <c r="B57" s="40">
        <v>22486377.74</v>
      </c>
      <c r="C57" s="40">
        <v>10006995.390000002</v>
      </c>
      <c r="D57" s="40">
        <v>13138449.630000005</v>
      </c>
      <c r="E57" s="40">
        <v>9436115.96</v>
      </c>
      <c r="F57" s="40">
        <v>7706418.450000004</v>
      </c>
      <c r="G57" s="40">
        <v>5658851.800000003</v>
      </c>
      <c r="H57" s="40">
        <v>12465876.67</v>
      </c>
      <c r="I57" s="40">
        <v>7046756.430000002</v>
      </c>
      <c r="J57" s="38">
        <v>10999309.45</v>
      </c>
      <c r="K57" s="26">
        <v>10567202.46</v>
      </c>
      <c r="L57" s="26">
        <v>20564682.159999996</v>
      </c>
      <c r="M57" s="36">
        <v>47323595</v>
      </c>
      <c r="N57" s="36">
        <v>51493286</v>
      </c>
      <c r="O57" s="36">
        <v>35857093</v>
      </c>
      <c r="P57" s="36">
        <v>19221137</v>
      </c>
      <c r="Q57" s="31"/>
      <c r="R57" s="31"/>
      <c r="S57" s="25"/>
      <c r="T57" s="15"/>
      <c r="U57" s="15"/>
    </row>
    <row r="58" spans="1:21" ht="15.75">
      <c r="A58" s="12" t="s">
        <v>51</v>
      </c>
      <c r="B58" s="40">
        <v>22256356.450000007</v>
      </c>
      <c r="C58" s="40">
        <v>21490200.580000002</v>
      </c>
      <c r="D58" s="40">
        <v>21505453.620000005</v>
      </c>
      <c r="E58" s="40">
        <v>22336392.179999996</v>
      </c>
      <c r="F58" s="40">
        <v>21524413.859999992</v>
      </c>
      <c r="G58" s="40">
        <v>25676609.95</v>
      </c>
      <c r="H58" s="40">
        <v>20702528.44000001</v>
      </c>
      <c r="I58" s="40">
        <v>19202484.889999997</v>
      </c>
      <c r="J58" s="38">
        <v>18586333.78</v>
      </c>
      <c r="K58" s="26">
        <v>17726741.6</v>
      </c>
      <c r="L58" s="26">
        <v>17161307.07</v>
      </c>
      <c r="M58" s="36">
        <v>16003791</v>
      </c>
      <c r="N58" s="36">
        <v>15168472</v>
      </c>
      <c r="O58" s="36">
        <v>14449666</v>
      </c>
      <c r="P58" s="36">
        <v>14017587</v>
      </c>
      <c r="Q58" s="31"/>
      <c r="R58" s="31"/>
      <c r="S58" s="25"/>
      <c r="T58" s="15"/>
      <c r="U58" s="15"/>
    </row>
    <row r="59" spans="1:21" ht="15.75">
      <c r="A59" s="12" t="s">
        <v>52</v>
      </c>
      <c r="B59" s="40">
        <v>14142912.859999996</v>
      </c>
      <c r="C59" s="40">
        <v>14435743.32</v>
      </c>
      <c r="D59" s="40">
        <v>10930531.550000003</v>
      </c>
      <c r="E59" s="40">
        <v>16968630.77</v>
      </c>
      <c r="F59" s="40">
        <v>18015411.709999997</v>
      </c>
      <c r="G59" s="40">
        <v>13215591.659999996</v>
      </c>
      <c r="H59" s="40">
        <v>11582040.180000005</v>
      </c>
      <c r="I59" s="40">
        <v>10634743.429999998</v>
      </c>
      <c r="J59" s="38">
        <v>9283763.010000002</v>
      </c>
      <c r="K59" s="26">
        <v>11573352.399999997</v>
      </c>
      <c r="L59" s="26">
        <v>9514154.519999994</v>
      </c>
      <c r="M59" s="36">
        <v>15672410</v>
      </c>
      <c r="N59" s="36">
        <v>15861247</v>
      </c>
      <c r="O59" s="36">
        <v>15557015</v>
      </c>
      <c r="P59" s="36">
        <v>11870129</v>
      </c>
      <c r="Q59" s="31"/>
      <c r="R59" s="31"/>
      <c r="S59" s="25"/>
      <c r="T59" s="15"/>
      <c r="U59" s="15"/>
    </row>
    <row r="60" spans="1:21" ht="15.75">
      <c r="A60" s="11" t="s">
        <v>53</v>
      </c>
      <c r="B60" s="31">
        <f aca="true" t="shared" si="18" ref="B60:G60">SUM(B61:B68)</f>
        <v>117976376.78</v>
      </c>
      <c r="C60" s="31">
        <f t="shared" si="18"/>
        <v>119827667.47000001</v>
      </c>
      <c r="D60" s="31">
        <f t="shared" si="18"/>
        <v>122649135.67999998</v>
      </c>
      <c r="E60" s="31">
        <f t="shared" si="18"/>
        <v>129561135.14000003</v>
      </c>
      <c r="F60" s="31">
        <f t="shared" si="18"/>
        <v>119463448.25000001</v>
      </c>
      <c r="G60" s="31">
        <f t="shared" si="18"/>
        <v>117516324.76</v>
      </c>
      <c r="H60" s="31">
        <f aca="true" t="shared" si="19" ref="H60:P60">SUM(H61:H68)</f>
        <v>117883110.38000003</v>
      </c>
      <c r="I60" s="31">
        <f t="shared" si="19"/>
        <v>110335514.13999999</v>
      </c>
      <c r="J60" s="31">
        <f t="shared" si="19"/>
        <v>108187457.64999998</v>
      </c>
      <c r="K60" s="31">
        <f t="shared" si="19"/>
        <v>107356490.4</v>
      </c>
      <c r="L60" s="31">
        <f t="shared" si="19"/>
        <v>97068335.4</v>
      </c>
      <c r="M60" s="31">
        <f>SUM(M61:M68)</f>
        <v>109275812</v>
      </c>
      <c r="N60" s="31">
        <f>SUM(N61:N68)</f>
        <v>113156971</v>
      </c>
      <c r="O60" s="31">
        <f>SUM(O61:O68)</f>
        <v>94760133</v>
      </c>
      <c r="P60" s="31">
        <f t="shared" si="19"/>
        <v>95524536</v>
      </c>
      <c r="Q60" s="31"/>
      <c r="R60" s="31"/>
      <c r="S60" s="25"/>
      <c r="T60" s="15"/>
      <c r="U60" s="15"/>
    </row>
    <row r="61" spans="1:21" ht="15.75">
      <c r="A61" s="12" t="s">
        <v>54</v>
      </c>
      <c r="B61" s="40">
        <v>50031403.35999999</v>
      </c>
      <c r="C61" s="40">
        <v>52000118.68000001</v>
      </c>
      <c r="D61" s="40">
        <v>52559038.15999999</v>
      </c>
      <c r="E61" s="40">
        <v>50638752.30000001</v>
      </c>
      <c r="F61" s="40">
        <v>48811124.50000001</v>
      </c>
      <c r="G61" s="40">
        <v>47824294.879999995</v>
      </c>
      <c r="H61" s="40">
        <v>47009877.60000002</v>
      </c>
      <c r="I61" s="40">
        <v>48294954.919999994</v>
      </c>
      <c r="J61" s="38">
        <v>45483662.829999976</v>
      </c>
      <c r="K61" s="26">
        <v>44903120.35999999</v>
      </c>
      <c r="L61" s="26">
        <v>44214324.470000006</v>
      </c>
      <c r="M61" s="36">
        <v>43892914</v>
      </c>
      <c r="N61" s="36">
        <v>42530651</v>
      </c>
      <c r="O61" s="36">
        <v>40069022</v>
      </c>
      <c r="P61" s="36">
        <v>37908520</v>
      </c>
      <c r="Q61" s="31"/>
      <c r="R61" s="31"/>
      <c r="S61" s="25"/>
      <c r="T61" s="15"/>
      <c r="U61" s="15"/>
    </row>
    <row r="62" spans="1:21" ht="15.75">
      <c r="A62" s="12" t="s">
        <v>55</v>
      </c>
      <c r="B62" s="40">
        <v>2662529.5900000003</v>
      </c>
      <c r="C62" s="40">
        <v>259180.75000000003</v>
      </c>
      <c r="D62" s="40">
        <v>280678.83</v>
      </c>
      <c r="E62" s="40">
        <v>324217.75000000006</v>
      </c>
      <c r="F62" s="40">
        <v>196119.5</v>
      </c>
      <c r="G62" s="40">
        <v>560018.5400000002</v>
      </c>
      <c r="H62" s="40">
        <v>315470.05999999994</v>
      </c>
      <c r="I62" s="40">
        <v>435206</v>
      </c>
      <c r="J62" s="38">
        <v>233061.22000000003</v>
      </c>
      <c r="K62" s="26">
        <v>507295.67000000004</v>
      </c>
      <c r="L62" s="26">
        <v>571054.9900000001</v>
      </c>
      <c r="M62" s="36">
        <v>575425</v>
      </c>
      <c r="N62" s="36">
        <v>275064</v>
      </c>
      <c r="O62" s="36">
        <v>278523</v>
      </c>
      <c r="P62" s="36">
        <v>482181</v>
      </c>
      <c r="Q62" s="31"/>
      <c r="R62" s="31"/>
      <c r="S62" s="25"/>
      <c r="T62" s="15"/>
      <c r="U62" s="15"/>
    </row>
    <row r="63" spans="1:21" ht="15.75">
      <c r="A63" s="12" t="s">
        <v>56</v>
      </c>
      <c r="B63" s="40">
        <v>12504282.070000002</v>
      </c>
      <c r="C63" s="40">
        <v>10566378.699999996</v>
      </c>
      <c r="D63" s="40">
        <v>15917170.400000002</v>
      </c>
      <c r="E63" s="40">
        <v>13205566.409999998</v>
      </c>
      <c r="F63" s="40">
        <v>18648196.630000006</v>
      </c>
      <c r="G63" s="40">
        <v>14842626.5</v>
      </c>
      <c r="H63" s="40">
        <v>20478672.699999996</v>
      </c>
      <c r="I63" s="40">
        <v>13300925.179999998</v>
      </c>
      <c r="J63" s="39">
        <v>13595700.889999997</v>
      </c>
      <c r="K63" s="26">
        <v>10023064.389999999</v>
      </c>
      <c r="L63" s="26">
        <v>8938290.520000003</v>
      </c>
      <c r="M63" s="36">
        <v>9504188</v>
      </c>
      <c r="N63" s="36">
        <v>7902387</v>
      </c>
      <c r="O63" s="36">
        <v>7414419</v>
      </c>
      <c r="P63" s="36">
        <v>7215435</v>
      </c>
      <c r="Q63" s="31"/>
      <c r="R63" s="31"/>
      <c r="S63" s="25"/>
      <c r="T63" s="15"/>
      <c r="U63" s="15"/>
    </row>
    <row r="64" spans="1:21" ht="15.75">
      <c r="A64" s="12" t="s">
        <v>57</v>
      </c>
      <c r="B64" s="40">
        <v>130013.99000000002</v>
      </c>
      <c r="C64" s="40">
        <v>157272.58000000002</v>
      </c>
      <c r="D64" s="40">
        <v>176855.47</v>
      </c>
      <c r="E64" s="40">
        <v>121693.94</v>
      </c>
      <c r="F64" s="40">
        <v>135227.91</v>
      </c>
      <c r="G64" s="40">
        <v>126618.79999999999</v>
      </c>
      <c r="H64" s="40">
        <v>173153.53</v>
      </c>
      <c r="I64" s="40">
        <v>147609.13999999998</v>
      </c>
      <c r="J64" s="39">
        <v>122531.09999999999</v>
      </c>
      <c r="K64" s="26">
        <v>225162.05</v>
      </c>
      <c r="L64" s="26">
        <v>374195.80000000005</v>
      </c>
      <c r="M64" s="36">
        <v>223140</v>
      </c>
      <c r="N64" s="36">
        <v>195365</v>
      </c>
      <c r="O64" s="36">
        <v>149631</v>
      </c>
      <c r="P64" s="36">
        <v>96754</v>
      </c>
      <c r="Q64" s="31"/>
      <c r="R64" s="31"/>
      <c r="S64" s="25"/>
      <c r="T64" s="15"/>
      <c r="U64" s="15"/>
    </row>
    <row r="65" spans="1:21" ht="15.75">
      <c r="A65" s="12" t="s">
        <v>58</v>
      </c>
      <c r="B65" s="40">
        <v>7754902.6899999995</v>
      </c>
      <c r="C65" s="40">
        <v>6865995.34</v>
      </c>
      <c r="D65" s="40">
        <v>5421633.31</v>
      </c>
      <c r="E65" s="40">
        <v>7449187.6899999995</v>
      </c>
      <c r="F65" s="40">
        <v>7240489.699999999</v>
      </c>
      <c r="G65" s="40">
        <v>6942494.1899999995</v>
      </c>
      <c r="H65" s="40">
        <v>6498103.56</v>
      </c>
      <c r="I65" s="40">
        <v>4634001.01</v>
      </c>
      <c r="J65" s="39">
        <v>3281729.33</v>
      </c>
      <c r="K65" s="26">
        <v>5215417.97</v>
      </c>
      <c r="L65" s="26">
        <v>6086217.140000001</v>
      </c>
      <c r="M65" s="36">
        <v>11806927</v>
      </c>
      <c r="N65" s="36">
        <v>16603692</v>
      </c>
      <c r="O65" s="36">
        <v>7269122</v>
      </c>
      <c r="P65" s="36">
        <v>7252521</v>
      </c>
      <c r="Q65" s="31"/>
      <c r="R65" s="31"/>
      <c r="S65" s="25"/>
      <c r="T65" s="15"/>
      <c r="U65" s="15"/>
    </row>
    <row r="66" spans="1:21" ht="15.75">
      <c r="A66" s="12" t="s">
        <v>59</v>
      </c>
      <c r="B66" s="40">
        <v>10993269.25</v>
      </c>
      <c r="C66" s="40">
        <v>13393381.11</v>
      </c>
      <c r="D66" s="40">
        <v>11155578.589999998</v>
      </c>
      <c r="E66" s="40">
        <v>13351723.549999999</v>
      </c>
      <c r="F66" s="40">
        <v>10392743.840000002</v>
      </c>
      <c r="G66" s="40">
        <v>9663244.480000002</v>
      </c>
      <c r="H66" s="40">
        <v>9453160.170000002</v>
      </c>
      <c r="I66" s="40">
        <v>10337013.989999998</v>
      </c>
      <c r="J66" s="39">
        <v>7186540.1</v>
      </c>
      <c r="K66" s="26">
        <v>7599330.16</v>
      </c>
      <c r="L66" s="26">
        <v>5577990.889999999</v>
      </c>
      <c r="M66" s="36">
        <v>8893887</v>
      </c>
      <c r="N66" s="36">
        <v>7282756</v>
      </c>
      <c r="O66" s="36">
        <v>5274688</v>
      </c>
      <c r="P66" s="36">
        <v>9256160</v>
      </c>
      <c r="Q66" s="31"/>
      <c r="R66" s="31"/>
      <c r="S66" s="25"/>
      <c r="T66" s="15"/>
      <c r="U66" s="15"/>
    </row>
    <row r="67" spans="1:21" ht="15.75">
      <c r="A67" s="12" t="s">
        <v>60</v>
      </c>
      <c r="B67" s="40">
        <v>571268.9</v>
      </c>
      <c r="C67" s="40">
        <v>524802.26</v>
      </c>
      <c r="D67" s="40">
        <v>618205.17</v>
      </c>
      <c r="E67" s="40">
        <v>480884.97000000003</v>
      </c>
      <c r="F67" s="40">
        <v>430193.79</v>
      </c>
      <c r="G67" s="40">
        <v>407976.68</v>
      </c>
      <c r="H67" s="40">
        <v>295312.62</v>
      </c>
      <c r="I67" s="40">
        <v>135199.15000000002</v>
      </c>
      <c r="J67" s="39">
        <v>81326.23000000001</v>
      </c>
      <c r="K67" s="26">
        <v>29453.98</v>
      </c>
      <c r="L67" s="26">
        <v>35609</v>
      </c>
      <c r="M67" s="36">
        <v>0</v>
      </c>
      <c r="N67" s="36">
        <v>0</v>
      </c>
      <c r="O67" s="36">
        <v>0</v>
      </c>
      <c r="P67" s="36">
        <v>0</v>
      </c>
      <c r="Q67" s="31"/>
      <c r="R67" s="31"/>
      <c r="S67" s="25"/>
      <c r="T67" s="15"/>
      <c r="U67" s="15"/>
    </row>
    <row r="68" spans="1:21" ht="15.75">
      <c r="A68" s="12" t="s">
        <v>61</v>
      </c>
      <c r="B68" s="40">
        <v>33328706.929999996</v>
      </c>
      <c r="C68" s="40">
        <v>36060538.05000001</v>
      </c>
      <c r="D68" s="40">
        <v>36519975.749999985</v>
      </c>
      <c r="E68" s="40">
        <v>43989108.53000003</v>
      </c>
      <c r="F68" s="40">
        <v>33609352.379999995</v>
      </c>
      <c r="G68" s="40">
        <v>37149050.69</v>
      </c>
      <c r="H68" s="40">
        <v>33659360.14000001</v>
      </c>
      <c r="I68" s="40">
        <v>33050604.749999993</v>
      </c>
      <c r="J68" s="39">
        <v>38202905.95</v>
      </c>
      <c r="K68" s="26">
        <v>38853645.82</v>
      </c>
      <c r="L68" s="26">
        <v>31270652.589999996</v>
      </c>
      <c r="M68" s="36">
        <v>34379331</v>
      </c>
      <c r="N68" s="36">
        <v>38367056</v>
      </c>
      <c r="O68" s="36">
        <v>34304728</v>
      </c>
      <c r="P68" s="36">
        <v>33312965</v>
      </c>
      <c r="Q68" s="31"/>
      <c r="R68" s="31"/>
      <c r="S68" s="25"/>
      <c r="T68" s="15"/>
      <c r="U68" s="15"/>
    </row>
    <row r="69" spans="1:21" ht="15.75">
      <c r="A69" s="8"/>
      <c r="B69" s="8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25"/>
      <c r="T69" s="15"/>
      <c r="U69" s="15"/>
    </row>
    <row r="70" spans="1:21" ht="15.75">
      <c r="A70" s="10" t="s">
        <v>62</v>
      </c>
      <c r="B70" s="31">
        <f aca="true" t="shared" si="20" ref="B70:G70">+B71+B86</f>
        <v>253616659.46</v>
      </c>
      <c r="C70" s="31">
        <f t="shared" si="20"/>
        <v>232663480.45</v>
      </c>
      <c r="D70" s="31">
        <f t="shared" si="20"/>
        <v>224523284.67999995</v>
      </c>
      <c r="E70" s="31">
        <f t="shared" si="20"/>
        <v>220914740.06</v>
      </c>
      <c r="F70" s="31">
        <f t="shared" si="20"/>
        <v>221303422.81999996</v>
      </c>
      <c r="G70" s="31">
        <f t="shared" si="20"/>
        <v>218002086.04999995</v>
      </c>
      <c r="H70" s="31">
        <f aca="true" t="shared" si="21" ref="H70:P70">+H71+H86</f>
        <v>240654979.5</v>
      </c>
      <c r="I70" s="31">
        <f t="shared" si="21"/>
        <v>207203958.27999997</v>
      </c>
      <c r="J70" s="31">
        <f t="shared" si="21"/>
        <v>193122394.98999995</v>
      </c>
      <c r="K70" s="31">
        <f t="shared" si="21"/>
        <v>199263117.92</v>
      </c>
      <c r="L70" s="31">
        <f t="shared" si="21"/>
        <v>195245269.75</v>
      </c>
      <c r="M70" s="31">
        <f>+M71+M86</f>
        <v>220548046</v>
      </c>
      <c r="N70" s="31">
        <f>+N71+N86</f>
        <v>240088527</v>
      </c>
      <c r="O70" s="31">
        <f>+O71+O86</f>
        <v>223823585</v>
      </c>
      <c r="P70" s="31">
        <f t="shared" si="21"/>
        <v>216456590</v>
      </c>
      <c r="Q70" s="31"/>
      <c r="R70" s="31"/>
      <c r="S70" s="25"/>
      <c r="T70" s="15"/>
      <c r="U70" s="15"/>
    </row>
    <row r="71" spans="1:21" ht="15.75">
      <c r="A71" s="11" t="s">
        <v>63</v>
      </c>
      <c r="B71" s="31">
        <f aca="true" t="shared" si="22" ref="B71:G71">SUM(B72:B85)</f>
        <v>187748854.70000002</v>
      </c>
      <c r="C71" s="31">
        <f t="shared" si="22"/>
        <v>166048866.66</v>
      </c>
      <c r="D71" s="31">
        <f t="shared" si="22"/>
        <v>149911578.94999996</v>
      </c>
      <c r="E71" s="31">
        <f t="shared" si="22"/>
        <v>142179815.79000002</v>
      </c>
      <c r="F71" s="31">
        <f t="shared" si="22"/>
        <v>132209961.27999997</v>
      </c>
      <c r="G71" s="31">
        <f t="shared" si="22"/>
        <v>128632102.91999997</v>
      </c>
      <c r="H71" s="31">
        <f aca="true" t="shared" si="23" ref="H71:P71">SUM(H72:H85)</f>
        <v>117350154.41000001</v>
      </c>
      <c r="I71" s="31">
        <f t="shared" si="23"/>
        <v>115429162.70999998</v>
      </c>
      <c r="J71" s="31">
        <f t="shared" si="23"/>
        <v>109676328.66999997</v>
      </c>
      <c r="K71" s="31">
        <f t="shared" si="23"/>
        <v>120313144.29999998</v>
      </c>
      <c r="L71" s="31">
        <f t="shared" si="23"/>
        <v>119358269.22999999</v>
      </c>
      <c r="M71" s="31">
        <f>SUM(M72:M85)</f>
        <v>139191686</v>
      </c>
      <c r="N71" s="31">
        <f>SUM(N72:N85)</f>
        <v>154466392</v>
      </c>
      <c r="O71" s="31">
        <f>SUM(O72:O85)</f>
        <v>141266296</v>
      </c>
      <c r="P71" s="31">
        <f t="shared" si="23"/>
        <v>146799660</v>
      </c>
      <c r="Q71" s="31"/>
      <c r="R71" s="31"/>
      <c r="S71" s="25"/>
      <c r="T71" s="15"/>
      <c r="U71" s="15"/>
    </row>
    <row r="72" spans="1:21" ht="15.75">
      <c r="A72" s="12" t="s">
        <v>64</v>
      </c>
      <c r="B72" s="40">
        <v>496085.25</v>
      </c>
      <c r="C72" s="40">
        <v>557544.39</v>
      </c>
      <c r="D72" s="40">
        <v>551858.58</v>
      </c>
      <c r="E72" s="40">
        <v>557590.21</v>
      </c>
      <c r="F72" s="40">
        <v>377451.19</v>
      </c>
      <c r="G72" s="40">
        <v>329197</v>
      </c>
      <c r="H72" s="40">
        <v>201209.89</v>
      </c>
      <c r="I72" s="40">
        <v>213681.36</v>
      </c>
      <c r="J72" s="39">
        <v>423021.28</v>
      </c>
      <c r="K72" s="26">
        <v>386201.58999999997</v>
      </c>
      <c r="L72" s="26">
        <v>462653.98</v>
      </c>
      <c r="M72" s="36">
        <v>807332</v>
      </c>
      <c r="N72" s="36">
        <v>753515</v>
      </c>
      <c r="O72" s="36">
        <v>486825</v>
      </c>
      <c r="P72" s="36">
        <v>721035</v>
      </c>
      <c r="Q72" s="31"/>
      <c r="R72" s="31"/>
      <c r="S72" s="25"/>
      <c r="T72" s="15"/>
      <c r="U72" s="15"/>
    </row>
    <row r="73" spans="1:21" ht="15.75">
      <c r="A73" s="12" t="s">
        <v>65</v>
      </c>
      <c r="B73" s="40">
        <v>7169598.28</v>
      </c>
      <c r="C73" s="40">
        <v>4774913.28</v>
      </c>
      <c r="D73" s="40">
        <v>1282743.51</v>
      </c>
      <c r="E73" s="40">
        <v>5354780.42</v>
      </c>
      <c r="F73" s="40">
        <v>1853982.24</v>
      </c>
      <c r="G73" s="40">
        <v>1756311.2</v>
      </c>
      <c r="H73" s="40">
        <v>3198713.43</v>
      </c>
      <c r="I73" s="40">
        <v>2748851.56</v>
      </c>
      <c r="J73" s="39">
        <v>1583886.8699999999</v>
      </c>
      <c r="K73" s="26">
        <v>2717330.4</v>
      </c>
      <c r="L73" s="26">
        <v>1527241.15</v>
      </c>
      <c r="M73" s="36">
        <v>3583530</v>
      </c>
      <c r="N73" s="36">
        <v>4260072</v>
      </c>
      <c r="O73" s="36">
        <v>2209032</v>
      </c>
      <c r="P73" s="36">
        <v>1765861</v>
      </c>
      <c r="Q73" s="31"/>
      <c r="R73" s="31"/>
      <c r="S73" s="25"/>
      <c r="T73" s="15"/>
      <c r="U73" s="15"/>
    </row>
    <row r="74" spans="1:21" ht="15.75">
      <c r="A74" s="12" t="s">
        <v>66</v>
      </c>
      <c r="B74" s="40">
        <v>517341.6</v>
      </c>
      <c r="C74" s="40">
        <v>440072.85</v>
      </c>
      <c r="D74" s="40">
        <v>332427.99</v>
      </c>
      <c r="E74" s="40">
        <v>713599.32</v>
      </c>
      <c r="F74" s="40">
        <v>658141.4199999999</v>
      </c>
      <c r="G74" s="40">
        <v>446350.36</v>
      </c>
      <c r="H74" s="40">
        <v>131502.16999999998</v>
      </c>
      <c r="I74" s="40">
        <v>181784.17</v>
      </c>
      <c r="J74" s="39">
        <v>178379</v>
      </c>
      <c r="K74" s="26">
        <v>154552</v>
      </c>
      <c r="L74" s="26">
        <v>156640.36</v>
      </c>
      <c r="M74" s="36">
        <v>176653</v>
      </c>
      <c r="N74" s="36">
        <v>156257</v>
      </c>
      <c r="O74" s="36">
        <v>156708</v>
      </c>
      <c r="P74" s="36">
        <v>281460</v>
      </c>
      <c r="Q74" s="31"/>
      <c r="R74" s="31"/>
      <c r="S74" s="25"/>
      <c r="T74" s="15"/>
      <c r="U74" s="15"/>
    </row>
    <row r="75" spans="1:21" ht="15.75">
      <c r="A75" s="12" t="s">
        <v>67</v>
      </c>
      <c r="B75" s="40">
        <v>5162774.95</v>
      </c>
      <c r="C75" s="40">
        <v>5740419.55</v>
      </c>
      <c r="D75" s="40">
        <v>3840683.58</v>
      </c>
      <c r="E75" s="40">
        <v>8806625.1</v>
      </c>
      <c r="F75" s="40">
        <v>3676595.749999999</v>
      </c>
      <c r="G75" s="40">
        <v>3843580.3000000003</v>
      </c>
      <c r="H75" s="40">
        <v>5922066.099999999</v>
      </c>
      <c r="I75" s="40">
        <v>6108459.239999998</v>
      </c>
      <c r="J75" s="39">
        <v>4236251.319999998</v>
      </c>
      <c r="K75" s="26">
        <v>8277559.739999997</v>
      </c>
      <c r="L75" s="26">
        <v>6724235.28</v>
      </c>
      <c r="M75" s="36">
        <v>8179355</v>
      </c>
      <c r="N75" s="36">
        <v>7643115</v>
      </c>
      <c r="O75" s="36">
        <v>3088357</v>
      </c>
      <c r="P75" s="36">
        <v>3696065</v>
      </c>
      <c r="Q75" s="31"/>
      <c r="R75" s="31"/>
      <c r="S75" s="25"/>
      <c r="T75" s="15"/>
      <c r="U75" s="15"/>
    </row>
    <row r="76" spans="1:21" ht="15.75">
      <c r="A76" s="12" t="s">
        <v>68</v>
      </c>
      <c r="B76" s="40">
        <v>43032541.490000024</v>
      </c>
      <c r="C76" s="40">
        <v>41562487.459999986</v>
      </c>
      <c r="D76" s="40">
        <v>41377358.64999997</v>
      </c>
      <c r="E76" s="40">
        <v>37527620.080000006</v>
      </c>
      <c r="F76" s="40">
        <v>34324286.07999999</v>
      </c>
      <c r="G76" s="40">
        <v>33017569.37999999</v>
      </c>
      <c r="H76" s="40">
        <v>28116024.14</v>
      </c>
      <c r="I76" s="40">
        <v>29698076.449999984</v>
      </c>
      <c r="J76" s="39">
        <v>26204780.08999999</v>
      </c>
      <c r="K76" s="26">
        <v>29355903.589999992</v>
      </c>
      <c r="L76" s="26">
        <v>30474284.069999993</v>
      </c>
      <c r="M76" s="36">
        <v>25776975</v>
      </c>
      <c r="N76" s="36">
        <v>31447097</v>
      </c>
      <c r="O76" s="36">
        <v>21868827</v>
      </c>
      <c r="P76" s="36">
        <v>23320815</v>
      </c>
      <c r="Q76" s="31"/>
      <c r="R76" s="31"/>
      <c r="S76" s="25"/>
      <c r="T76" s="15"/>
      <c r="U76" s="15"/>
    </row>
    <row r="77" spans="1:21" ht="15.75">
      <c r="A77" s="12" t="s">
        <v>69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39">
        <v>0</v>
      </c>
      <c r="K77" s="26">
        <v>0</v>
      </c>
      <c r="L77" s="26">
        <v>0</v>
      </c>
      <c r="M77" s="36">
        <v>0</v>
      </c>
      <c r="N77" s="36">
        <v>0</v>
      </c>
      <c r="O77" s="36">
        <v>0</v>
      </c>
      <c r="P77" s="36">
        <v>0</v>
      </c>
      <c r="Q77" s="31"/>
      <c r="R77" s="31"/>
      <c r="S77" s="25"/>
      <c r="T77" s="15"/>
      <c r="U77" s="15"/>
    </row>
    <row r="78" spans="1:21" ht="15.75">
      <c r="A78" s="12" t="s">
        <v>70</v>
      </c>
      <c r="B78" s="40">
        <v>551202.4299999999</v>
      </c>
      <c r="C78" s="40">
        <v>356426.43</v>
      </c>
      <c r="D78" s="40">
        <v>353882.65</v>
      </c>
      <c r="E78" s="40">
        <v>367440.79</v>
      </c>
      <c r="F78" s="40">
        <v>679958.61</v>
      </c>
      <c r="G78" s="40">
        <v>547123.76</v>
      </c>
      <c r="H78" s="40">
        <v>944060.56</v>
      </c>
      <c r="I78" s="40">
        <v>1432133.8</v>
      </c>
      <c r="J78" s="39">
        <v>1091225.27</v>
      </c>
      <c r="K78" s="26">
        <v>495742</v>
      </c>
      <c r="L78" s="26">
        <v>228310.27</v>
      </c>
      <c r="M78" s="36">
        <v>4850</v>
      </c>
      <c r="N78" s="36">
        <v>542840</v>
      </c>
      <c r="O78" s="36">
        <v>460457</v>
      </c>
      <c r="P78" s="36">
        <v>794727</v>
      </c>
      <c r="Q78" s="31"/>
      <c r="R78" s="31"/>
      <c r="S78" s="25"/>
      <c r="T78" s="15"/>
      <c r="U78" s="15"/>
    </row>
    <row r="79" spans="1:21" ht="15.75">
      <c r="A79" s="12" t="s">
        <v>71</v>
      </c>
      <c r="B79" s="40">
        <v>4370339.959999999</v>
      </c>
      <c r="C79" s="40">
        <v>2355201.21</v>
      </c>
      <c r="D79" s="40">
        <v>3484419.48</v>
      </c>
      <c r="E79" s="40">
        <v>1962121.84</v>
      </c>
      <c r="F79" s="40">
        <v>1988941.1699999997</v>
      </c>
      <c r="G79" s="40">
        <v>3261326.35</v>
      </c>
      <c r="H79" s="40">
        <v>2396389.8899999997</v>
      </c>
      <c r="I79" s="40">
        <v>2577504.46</v>
      </c>
      <c r="J79" s="39">
        <v>3356471.01</v>
      </c>
      <c r="K79" s="26">
        <v>3552716.010000001</v>
      </c>
      <c r="L79" s="26">
        <v>4226135.440000001</v>
      </c>
      <c r="M79" s="36">
        <v>4502214</v>
      </c>
      <c r="N79" s="36">
        <v>3619907</v>
      </c>
      <c r="O79" s="36">
        <v>3825224</v>
      </c>
      <c r="P79" s="36">
        <v>5463480</v>
      </c>
      <c r="Q79" s="31"/>
      <c r="R79" s="31"/>
      <c r="S79" s="25"/>
      <c r="T79" s="15"/>
      <c r="U79" s="15"/>
    </row>
    <row r="80" spans="1:21" ht="15.75">
      <c r="A80" s="12" t="s">
        <v>72</v>
      </c>
      <c r="B80" s="40">
        <v>10335402.83</v>
      </c>
      <c r="C80" s="40">
        <v>6733430.800000002</v>
      </c>
      <c r="D80" s="40">
        <v>8223493.22</v>
      </c>
      <c r="E80" s="40">
        <v>3883334.3100000005</v>
      </c>
      <c r="F80" s="40">
        <v>6155464.519999999</v>
      </c>
      <c r="G80" s="40">
        <v>4986535.200000001</v>
      </c>
      <c r="H80" s="40">
        <v>3290498.12</v>
      </c>
      <c r="I80" s="40">
        <v>5577445.47</v>
      </c>
      <c r="J80" s="39">
        <v>5899476.67</v>
      </c>
      <c r="K80" s="26">
        <v>4872111.46</v>
      </c>
      <c r="L80" s="26">
        <v>3564204.55</v>
      </c>
      <c r="M80" s="36">
        <v>2463331</v>
      </c>
      <c r="N80" s="36">
        <v>3408405</v>
      </c>
      <c r="O80" s="36">
        <v>3242579</v>
      </c>
      <c r="P80" s="36">
        <v>2722875</v>
      </c>
      <c r="Q80" s="31"/>
      <c r="R80" s="31"/>
      <c r="S80" s="25"/>
      <c r="T80" s="15"/>
      <c r="U80" s="15"/>
    </row>
    <row r="81" spans="1:21" ht="15.75">
      <c r="A81" s="12" t="s">
        <v>73</v>
      </c>
      <c r="B81" s="40">
        <v>9652223.07</v>
      </c>
      <c r="C81" s="40">
        <v>8974597.34</v>
      </c>
      <c r="D81" s="40">
        <v>7247241.84</v>
      </c>
      <c r="E81" s="40">
        <v>7742514.11</v>
      </c>
      <c r="F81" s="40">
        <v>5619579.95</v>
      </c>
      <c r="G81" s="40">
        <v>2322289.74</v>
      </c>
      <c r="H81" s="40">
        <v>3821595.86</v>
      </c>
      <c r="I81" s="40">
        <v>2455687.45</v>
      </c>
      <c r="J81" s="39">
        <v>2777354.6</v>
      </c>
      <c r="K81" s="26">
        <v>1899302.92</v>
      </c>
      <c r="L81" s="26">
        <v>1842521.99</v>
      </c>
      <c r="M81" s="36">
        <v>3641783</v>
      </c>
      <c r="N81" s="36">
        <v>3558388</v>
      </c>
      <c r="O81" s="36">
        <v>2018857</v>
      </c>
      <c r="P81" s="36">
        <v>1301328</v>
      </c>
      <c r="Q81" s="31"/>
      <c r="R81" s="31"/>
      <c r="S81" s="25"/>
      <c r="T81" s="15"/>
      <c r="U81" s="15"/>
    </row>
    <row r="82" spans="1:21" ht="15.75">
      <c r="A82" s="12" t="s">
        <v>74</v>
      </c>
      <c r="B82" s="40">
        <v>31920153.1</v>
      </c>
      <c r="C82" s="40">
        <v>19851065.969999995</v>
      </c>
      <c r="D82" s="40">
        <v>17135898.24</v>
      </c>
      <c r="E82" s="40">
        <v>9039213.86</v>
      </c>
      <c r="F82" s="40">
        <v>10404595.540000001</v>
      </c>
      <c r="G82" s="40">
        <v>11051842.969999999</v>
      </c>
      <c r="H82" s="40">
        <v>5319130.17</v>
      </c>
      <c r="I82" s="40">
        <v>6547357.87</v>
      </c>
      <c r="J82" s="39">
        <v>3159891.38</v>
      </c>
      <c r="K82" s="26">
        <v>4380202.2299999995</v>
      </c>
      <c r="L82" s="26">
        <v>2846142.05</v>
      </c>
      <c r="M82" s="36">
        <v>4512808</v>
      </c>
      <c r="N82" s="36">
        <v>6033282</v>
      </c>
      <c r="O82" s="36">
        <v>8430777</v>
      </c>
      <c r="P82" s="36">
        <v>9947001</v>
      </c>
      <c r="Q82" s="31"/>
      <c r="R82" s="31"/>
      <c r="S82" s="25"/>
      <c r="T82" s="15"/>
      <c r="U82" s="15"/>
    </row>
    <row r="83" spans="1:21" ht="15.75">
      <c r="A83" s="12" t="s">
        <v>75</v>
      </c>
      <c r="B83" s="40">
        <v>17723567.4</v>
      </c>
      <c r="C83" s="40">
        <v>21310233.77</v>
      </c>
      <c r="D83" s="40">
        <v>20087197.509999998</v>
      </c>
      <c r="E83" s="40">
        <v>21143737.88</v>
      </c>
      <c r="F83" s="40">
        <v>21247908.81</v>
      </c>
      <c r="G83" s="40">
        <v>21273613</v>
      </c>
      <c r="H83" s="40">
        <v>20107318.759999998</v>
      </c>
      <c r="I83" s="40">
        <v>20324789.299999997</v>
      </c>
      <c r="J83" s="39">
        <v>20294818.409999996</v>
      </c>
      <c r="K83" s="26">
        <v>21813038.85</v>
      </c>
      <c r="L83" s="26">
        <v>21529745.28</v>
      </c>
      <c r="M83" s="36">
        <v>21024418</v>
      </c>
      <c r="N83" s="36">
        <v>19977339</v>
      </c>
      <c r="O83" s="36">
        <v>17085035</v>
      </c>
      <c r="P83" s="36">
        <v>16008523</v>
      </c>
      <c r="Q83" s="31"/>
      <c r="R83" s="31"/>
      <c r="S83" s="25"/>
      <c r="T83" s="15"/>
      <c r="U83" s="15"/>
    </row>
    <row r="84" spans="1:21" ht="15.75">
      <c r="A84" s="12" t="s">
        <v>76</v>
      </c>
      <c r="B84" s="40">
        <v>26455846.880000006</v>
      </c>
      <c r="C84" s="40">
        <v>21400201.18</v>
      </c>
      <c r="D84" s="40">
        <v>13685986.329999996</v>
      </c>
      <c r="E84" s="40">
        <v>15179507.240000002</v>
      </c>
      <c r="F84" s="40">
        <v>19640947.060000002</v>
      </c>
      <c r="G84" s="40">
        <v>17760047.52999999</v>
      </c>
      <c r="H84" s="40">
        <v>18825376.049999997</v>
      </c>
      <c r="I84" s="40">
        <v>14795906.809999999</v>
      </c>
      <c r="J84" s="39">
        <v>17279121.18</v>
      </c>
      <c r="K84" s="26">
        <v>18147504.289999995</v>
      </c>
      <c r="L84" s="26">
        <v>16479689.660000002</v>
      </c>
      <c r="M84" s="36">
        <v>17741298</v>
      </c>
      <c r="N84" s="36">
        <v>19329598</v>
      </c>
      <c r="O84" s="36">
        <v>18532453</v>
      </c>
      <c r="P84" s="36">
        <v>20077923</v>
      </c>
      <c r="Q84" s="31"/>
      <c r="R84" s="31"/>
      <c r="S84" s="25"/>
      <c r="T84" s="15"/>
      <c r="U84" s="15"/>
    </row>
    <row r="85" spans="1:21" ht="15.75">
      <c r="A85" s="12" t="s">
        <v>77</v>
      </c>
      <c r="B85" s="40">
        <v>30361777.46</v>
      </c>
      <c r="C85" s="40">
        <v>31992272.43</v>
      </c>
      <c r="D85" s="40">
        <v>32308387.369999994</v>
      </c>
      <c r="E85" s="40">
        <v>29901730.630000006</v>
      </c>
      <c r="F85" s="40">
        <v>25582108.939999983</v>
      </c>
      <c r="G85" s="40">
        <v>28036316.12999999</v>
      </c>
      <c r="H85" s="40">
        <v>25076269.270000007</v>
      </c>
      <c r="I85" s="40">
        <v>22767484.769999996</v>
      </c>
      <c r="J85" s="39">
        <v>23191651.589999992</v>
      </c>
      <c r="K85" s="26">
        <v>24260979.219999995</v>
      </c>
      <c r="L85" s="26">
        <v>29296465.150000002</v>
      </c>
      <c r="M85" s="36">
        <v>46777139</v>
      </c>
      <c r="N85" s="36">
        <v>53736577</v>
      </c>
      <c r="O85" s="36">
        <v>59861165</v>
      </c>
      <c r="P85" s="36">
        <v>60698567</v>
      </c>
      <c r="Q85" s="31"/>
      <c r="R85" s="31"/>
      <c r="S85" s="25"/>
      <c r="T85" s="15"/>
      <c r="U85" s="15"/>
    </row>
    <row r="86" spans="1:21" ht="15.75">
      <c r="A86" s="11" t="s">
        <v>78</v>
      </c>
      <c r="B86" s="31">
        <f aca="true" t="shared" si="24" ref="B86:G86">SUM(B87:B98)</f>
        <v>65867804.76</v>
      </c>
      <c r="C86" s="31">
        <f t="shared" si="24"/>
        <v>66614613.79000001</v>
      </c>
      <c r="D86" s="31">
        <f t="shared" si="24"/>
        <v>74611705.73</v>
      </c>
      <c r="E86" s="31">
        <f t="shared" si="24"/>
        <v>78734924.27</v>
      </c>
      <c r="F86" s="31">
        <f t="shared" si="24"/>
        <v>89093461.53999999</v>
      </c>
      <c r="G86" s="31">
        <f t="shared" si="24"/>
        <v>89369983.13</v>
      </c>
      <c r="H86" s="31">
        <f aca="true" t="shared" si="25" ref="H86:P86">SUM(H87:H98)</f>
        <v>123304825.08999999</v>
      </c>
      <c r="I86" s="31">
        <f t="shared" si="25"/>
        <v>91774795.57</v>
      </c>
      <c r="J86" s="31">
        <f t="shared" si="25"/>
        <v>83446066.32</v>
      </c>
      <c r="K86" s="31">
        <f t="shared" si="25"/>
        <v>78949973.62</v>
      </c>
      <c r="L86" s="31">
        <f t="shared" si="25"/>
        <v>75887000.52</v>
      </c>
      <c r="M86" s="31">
        <f>SUM(M87:M98)</f>
        <v>81356360</v>
      </c>
      <c r="N86" s="31">
        <f>SUM(N87:N98)</f>
        <v>85622135</v>
      </c>
      <c r="O86" s="31">
        <f>SUM(O87:O98)</f>
        <v>82557289</v>
      </c>
      <c r="P86" s="31">
        <f t="shared" si="25"/>
        <v>69656930</v>
      </c>
      <c r="Q86" s="31"/>
      <c r="R86" s="31"/>
      <c r="S86" s="25"/>
      <c r="T86" s="15"/>
      <c r="U86" s="15"/>
    </row>
    <row r="87" spans="1:21" ht="15.75">
      <c r="A87" s="12" t="s">
        <v>64</v>
      </c>
      <c r="B87" s="40">
        <v>10000</v>
      </c>
      <c r="C87" s="40">
        <v>39990.54</v>
      </c>
      <c r="D87" s="40">
        <v>0</v>
      </c>
      <c r="E87" s="40">
        <v>15000</v>
      </c>
      <c r="F87" s="40">
        <v>19960</v>
      </c>
      <c r="G87" s="40">
        <v>0</v>
      </c>
      <c r="H87" s="40">
        <v>0</v>
      </c>
      <c r="I87" s="40">
        <v>3202</v>
      </c>
      <c r="J87" s="39">
        <v>0</v>
      </c>
      <c r="K87" s="26">
        <v>85485.18</v>
      </c>
      <c r="L87" s="26">
        <v>0</v>
      </c>
      <c r="M87" s="36">
        <v>7113</v>
      </c>
      <c r="N87" s="36">
        <v>0</v>
      </c>
      <c r="O87" s="36">
        <v>195517</v>
      </c>
      <c r="P87" s="36">
        <v>0</v>
      </c>
      <c r="Q87" s="31"/>
      <c r="R87" s="31"/>
      <c r="S87" s="25"/>
      <c r="T87" s="15"/>
      <c r="U87" s="15"/>
    </row>
    <row r="88" spans="1:21" ht="15.75">
      <c r="A88" s="12" t="s">
        <v>65</v>
      </c>
      <c r="B88" s="40">
        <v>0</v>
      </c>
      <c r="C88" s="40">
        <v>0</v>
      </c>
      <c r="D88" s="40">
        <v>6000</v>
      </c>
      <c r="E88" s="40">
        <v>10000</v>
      </c>
      <c r="F88" s="40">
        <v>0</v>
      </c>
      <c r="G88" s="40">
        <v>1299</v>
      </c>
      <c r="H88" s="40">
        <v>73147</v>
      </c>
      <c r="I88" s="40">
        <v>100152</v>
      </c>
      <c r="J88" s="39">
        <v>104753</v>
      </c>
      <c r="K88" s="26">
        <v>25000</v>
      </c>
      <c r="L88" s="26">
        <v>0</v>
      </c>
      <c r="M88" s="36">
        <v>0</v>
      </c>
      <c r="N88" s="36">
        <v>0</v>
      </c>
      <c r="O88" s="36">
        <v>0</v>
      </c>
      <c r="P88" s="36">
        <v>100692</v>
      </c>
      <c r="Q88" s="31"/>
      <c r="R88" s="31"/>
      <c r="S88" s="25"/>
      <c r="T88" s="15"/>
      <c r="U88" s="15"/>
    </row>
    <row r="89" spans="1:21" ht="15.75">
      <c r="A89" s="12" t="s">
        <v>67</v>
      </c>
      <c r="B89" s="40">
        <v>16280701.319999998</v>
      </c>
      <c r="C89" s="40">
        <v>16805723.27</v>
      </c>
      <c r="D89" s="40">
        <v>26495250.060000002</v>
      </c>
      <c r="E89" s="40">
        <v>20307359.91</v>
      </c>
      <c r="F89" s="40">
        <v>17197255.17</v>
      </c>
      <c r="G89" s="40">
        <v>25998236.249999996</v>
      </c>
      <c r="H89" s="40">
        <v>53445663.26999998</v>
      </c>
      <c r="I89" s="40">
        <v>16888255.580000002</v>
      </c>
      <c r="J89" s="39">
        <v>7712776.010000001</v>
      </c>
      <c r="K89" s="26">
        <v>9075485.209999999</v>
      </c>
      <c r="L89" s="26">
        <v>8723695.73</v>
      </c>
      <c r="M89" s="36">
        <v>9163028</v>
      </c>
      <c r="N89" s="36">
        <v>10499056</v>
      </c>
      <c r="O89" s="36">
        <v>9091489</v>
      </c>
      <c r="P89" s="36">
        <v>3593244</v>
      </c>
      <c r="Q89" s="31"/>
      <c r="R89" s="31"/>
      <c r="S89" s="25"/>
      <c r="T89" s="15"/>
      <c r="U89" s="15"/>
    </row>
    <row r="90" spans="1:21" ht="15.75">
      <c r="A90" s="12" t="s">
        <v>66</v>
      </c>
      <c r="B90" s="40">
        <v>947522</v>
      </c>
      <c r="C90" s="40">
        <v>164536</v>
      </c>
      <c r="D90" s="40">
        <v>121513</v>
      </c>
      <c r="E90" s="40">
        <v>73868.23</v>
      </c>
      <c r="F90" s="40">
        <v>22809.98</v>
      </c>
      <c r="G90" s="40">
        <v>15256.49</v>
      </c>
      <c r="H90" s="40">
        <v>66772.3</v>
      </c>
      <c r="I90" s="40">
        <v>1771149.33</v>
      </c>
      <c r="J90" s="39">
        <v>2356641.34</v>
      </c>
      <c r="K90" s="26">
        <v>494703.28</v>
      </c>
      <c r="L90" s="26">
        <v>19461.550000000003</v>
      </c>
      <c r="M90" s="36">
        <v>0</v>
      </c>
      <c r="N90" s="36">
        <v>2419</v>
      </c>
      <c r="O90" s="36">
        <v>0</v>
      </c>
      <c r="P90" s="36">
        <v>0</v>
      </c>
      <c r="Q90" s="31"/>
      <c r="R90" s="31"/>
      <c r="S90" s="25"/>
      <c r="T90" s="15"/>
      <c r="U90" s="15"/>
    </row>
    <row r="91" spans="1:21" ht="15.75">
      <c r="A91" s="12" t="s">
        <v>68</v>
      </c>
      <c r="B91" s="40">
        <v>7805977.69</v>
      </c>
      <c r="C91" s="40">
        <v>3658968.2499999995</v>
      </c>
      <c r="D91" s="40">
        <v>3145492.0100000002</v>
      </c>
      <c r="E91" s="40">
        <v>3086001.7200000007</v>
      </c>
      <c r="F91" s="40">
        <v>6885667.17</v>
      </c>
      <c r="G91" s="40">
        <v>4262669.9799999995</v>
      </c>
      <c r="H91" s="40">
        <v>7573821.9799999995</v>
      </c>
      <c r="I91" s="40">
        <v>12203401.74</v>
      </c>
      <c r="J91" s="39">
        <v>11242961.559999999</v>
      </c>
      <c r="K91" s="26">
        <v>5103746.530000001</v>
      </c>
      <c r="L91" s="26">
        <v>3494754.24</v>
      </c>
      <c r="M91" s="36">
        <v>4207527</v>
      </c>
      <c r="N91" s="36">
        <v>4036597</v>
      </c>
      <c r="O91" s="36">
        <v>7276214</v>
      </c>
      <c r="P91" s="36">
        <v>9075492</v>
      </c>
      <c r="Q91" s="31"/>
      <c r="R91" s="31"/>
      <c r="S91" s="25"/>
      <c r="T91" s="15"/>
      <c r="U91" s="15"/>
    </row>
    <row r="92" spans="1:21" ht="15.75">
      <c r="A92" s="12" t="s">
        <v>69</v>
      </c>
      <c r="B92" s="40">
        <v>11616834.54</v>
      </c>
      <c r="C92" s="40">
        <v>9846395.58</v>
      </c>
      <c r="D92" s="40">
        <v>11096902.02</v>
      </c>
      <c r="E92" s="40">
        <v>17708646.54</v>
      </c>
      <c r="F92" s="40">
        <v>18559580.01</v>
      </c>
      <c r="G92" s="40">
        <v>18869692.96</v>
      </c>
      <c r="H92" s="40">
        <v>18640898.66</v>
      </c>
      <c r="I92" s="40">
        <v>18154089.43</v>
      </c>
      <c r="J92" s="39">
        <v>18652204.11</v>
      </c>
      <c r="K92" s="26">
        <v>22267028.23</v>
      </c>
      <c r="L92" s="26">
        <v>22055004.2</v>
      </c>
      <c r="M92" s="36">
        <v>23611961</v>
      </c>
      <c r="N92" s="36">
        <v>21165114</v>
      </c>
      <c r="O92" s="36">
        <v>21271718</v>
      </c>
      <c r="P92" s="36">
        <v>20968328</v>
      </c>
      <c r="Q92" s="31"/>
      <c r="R92" s="31"/>
      <c r="S92" s="25"/>
      <c r="T92" s="15"/>
      <c r="U92" s="15"/>
    </row>
    <row r="93" spans="1:21" ht="15.75">
      <c r="A93" s="12" t="s">
        <v>70</v>
      </c>
      <c r="B93" s="40">
        <v>6054370.23</v>
      </c>
      <c r="C93" s="40">
        <v>5931201.41</v>
      </c>
      <c r="D93" s="40">
        <v>6332034.739999999</v>
      </c>
      <c r="E93" s="40">
        <v>6893478.94</v>
      </c>
      <c r="F93" s="40">
        <v>7026878.2299999995</v>
      </c>
      <c r="G93" s="40">
        <v>6766983.389999999</v>
      </c>
      <c r="H93" s="40">
        <v>6394424.61</v>
      </c>
      <c r="I93" s="40">
        <v>9520821.09</v>
      </c>
      <c r="J93" s="39">
        <v>10887814.349999998</v>
      </c>
      <c r="K93" s="26">
        <v>17535365.64</v>
      </c>
      <c r="L93" s="26">
        <v>17173141.630000003</v>
      </c>
      <c r="M93" s="36">
        <v>15245522</v>
      </c>
      <c r="N93" s="36">
        <v>19953457</v>
      </c>
      <c r="O93" s="36">
        <v>18032841</v>
      </c>
      <c r="P93" s="36">
        <v>15245149</v>
      </c>
      <c r="Q93" s="31"/>
      <c r="R93" s="31"/>
      <c r="S93" s="25"/>
      <c r="T93" s="15"/>
      <c r="U93" s="15"/>
    </row>
    <row r="94" spans="1:21" ht="15.75">
      <c r="A94" s="12" t="s">
        <v>71</v>
      </c>
      <c r="B94" s="40">
        <v>300870.71</v>
      </c>
      <c r="C94" s="40">
        <v>116854</v>
      </c>
      <c r="D94" s="40">
        <v>278577</v>
      </c>
      <c r="E94" s="40">
        <v>1191035</v>
      </c>
      <c r="F94" s="40">
        <v>273607.41</v>
      </c>
      <c r="G94" s="40">
        <v>144744.84</v>
      </c>
      <c r="H94" s="40">
        <v>434392.96</v>
      </c>
      <c r="I94" s="40">
        <v>541799.81</v>
      </c>
      <c r="J94" s="39">
        <v>220498</v>
      </c>
      <c r="K94" s="26">
        <v>64648</v>
      </c>
      <c r="L94" s="26">
        <v>241474.83</v>
      </c>
      <c r="M94" s="36">
        <v>1492491</v>
      </c>
      <c r="N94" s="36">
        <v>1286747</v>
      </c>
      <c r="O94" s="36">
        <v>382803</v>
      </c>
      <c r="P94" s="36">
        <v>1421297</v>
      </c>
      <c r="Q94" s="31"/>
      <c r="R94" s="31"/>
      <c r="S94" s="25"/>
      <c r="T94" s="15"/>
      <c r="U94" s="15"/>
    </row>
    <row r="95" spans="1:21" ht="15.75">
      <c r="A95" s="12" t="s">
        <v>72</v>
      </c>
      <c r="B95" s="40">
        <v>10326821.14</v>
      </c>
      <c r="C95" s="40">
        <v>8610262.59</v>
      </c>
      <c r="D95" s="40">
        <v>8782245.42</v>
      </c>
      <c r="E95" s="40">
        <v>6970834.33</v>
      </c>
      <c r="F95" s="40">
        <v>7760478.34</v>
      </c>
      <c r="G95" s="40">
        <v>12017499.559999999</v>
      </c>
      <c r="H95" s="40">
        <v>7923116.18</v>
      </c>
      <c r="I95" s="40">
        <v>14970850.189999998</v>
      </c>
      <c r="J95" s="39">
        <v>16257069.389999999</v>
      </c>
      <c r="K95" s="26">
        <v>12591994.15</v>
      </c>
      <c r="L95" s="26">
        <v>9921616.93</v>
      </c>
      <c r="M95" s="36">
        <v>12095978</v>
      </c>
      <c r="N95" s="36">
        <v>9926579</v>
      </c>
      <c r="O95" s="36">
        <v>6644514</v>
      </c>
      <c r="P95" s="36">
        <v>7212681</v>
      </c>
      <c r="Q95" s="31"/>
      <c r="R95" s="31"/>
      <c r="S95" s="25"/>
      <c r="T95" s="15"/>
      <c r="U95" s="15"/>
    </row>
    <row r="96" spans="1:21" ht="15.75">
      <c r="A96" s="12" t="s">
        <v>73</v>
      </c>
      <c r="B96" s="40">
        <v>1415444.2100000002</v>
      </c>
      <c r="C96" s="40">
        <v>3120079.54</v>
      </c>
      <c r="D96" s="40">
        <v>3473482.63</v>
      </c>
      <c r="E96" s="40">
        <v>656620.02</v>
      </c>
      <c r="F96" s="40">
        <v>5027021.39</v>
      </c>
      <c r="G96" s="40">
        <v>2705551.41</v>
      </c>
      <c r="H96" s="40">
        <v>1747905.03</v>
      </c>
      <c r="I96" s="40">
        <v>4408176.1</v>
      </c>
      <c r="J96" s="39">
        <v>3022701.43</v>
      </c>
      <c r="K96" s="26">
        <v>1180105.84</v>
      </c>
      <c r="L96" s="26">
        <v>4485225.2</v>
      </c>
      <c r="M96" s="36">
        <v>4457743</v>
      </c>
      <c r="N96" s="36">
        <v>8507096</v>
      </c>
      <c r="O96" s="36">
        <v>4879384</v>
      </c>
      <c r="P96" s="36">
        <v>4803707</v>
      </c>
      <c r="Q96" s="31"/>
      <c r="R96" s="31"/>
      <c r="S96" s="25"/>
      <c r="T96" s="15"/>
      <c r="U96" s="15"/>
    </row>
    <row r="97" spans="1:21" ht="15.75">
      <c r="A97" s="12" t="s">
        <v>74</v>
      </c>
      <c r="B97" s="40">
        <v>3863161.16</v>
      </c>
      <c r="C97" s="40">
        <v>5207482.169999999</v>
      </c>
      <c r="D97" s="40">
        <v>5809304.7299999995</v>
      </c>
      <c r="E97" s="40">
        <v>10108213.27</v>
      </c>
      <c r="F97" s="40">
        <v>14004334.229999999</v>
      </c>
      <c r="G97" s="40">
        <v>5923916.16</v>
      </c>
      <c r="H97" s="40">
        <v>5986955.67</v>
      </c>
      <c r="I97" s="40">
        <v>5425438.8100000005</v>
      </c>
      <c r="J97" s="39">
        <v>2787135.25</v>
      </c>
      <c r="K97" s="26">
        <v>3879096.9799999995</v>
      </c>
      <c r="L97" s="26">
        <v>1367754.52</v>
      </c>
      <c r="M97" s="36">
        <v>1667465</v>
      </c>
      <c r="N97" s="36">
        <v>3308417</v>
      </c>
      <c r="O97" s="36">
        <v>3174339</v>
      </c>
      <c r="P97" s="36">
        <v>1169502</v>
      </c>
      <c r="Q97" s="31"/>
      <c r="R97" s="31"/>
      <c r="S97" s="25"/>
      <c r="T97" s="15"/>
      <c r="U97" s="15"/>
    </row>
    <row r="98" spans="1:21" ht="15.75">
      <c r="A98" s="12" t="s">
        <v>79</v>
      </c>
      <c r="B98" s="40">
        <v>7246101.76</v>
      </c>
      <c r="C98" s="40">
        <v>13113120.440000001</v>
      </c>
      <c r="D98" s="40">
        <v>9070904.12</v>
      </c>
      <c r="E98" s="40">
        <v>11713866.309999999</v>
      </c>
      <c r="F98" s="40">
        <v>12315869.610000001</v>
      </c>
      <c r="G98" s="40">
        <v>12664133.090000002</v>
      </c>
      <c r="H98" s="40">
        <v>21017727.430000003</v>
      </c>
      <c r="I98" s="40">
        <v>7787459.49</v>
      </c>
      <c r="J98" s="39">
        <v>10201511.88</v>
      </c>
      <c r="K98" s="26">
        <v>6647314.58</v>
      </c>
      <c r="L98" s="26">
        <v>8404871.69</v>
      </c>
      <c r="M98" s="36">
        <v>9407532</v>
      </c>
      <c r="N98" s="36">
        <v>6936653</v>
      </c>
      <c r="O98" s="36">
        <v>11608470</v>
      </c>
      <c r="P98" s="36">
        <v>6066838</v>
      </c>
      <c r="Q98" s="31"/>
      <c r="R98" s="31"/>
      <c r="S98" s="25"/>
      <c r="T98" s="15"/>
      <c r="U98" s="15"/>
    </row>
    <row r="99" spans="1:21" ht="15.75">
      <c r="A99" s="13"/>
      <c r="B99" s="13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25"/>
      <c r="T99" s="15"/>
      <c r="U99" s="15"/>
    </row>
    <row r="100" spans="1:21" ht="15.75">
      <c r="A100" s="8" t="s">
        <v>80</v>
      </c>
      <c r="B100" s="31">
        <f aca="true" t="shared" si="26" ref="B100:G100">SUM(B101:B103)</f>
        <v>348742262.97999996</v>
      </c>
      <c r="C100" s="31">
        <f t="shared" si="26"/>
        <v>229672780.35000002</v>
      </c>
      <c r="D100" s="31">
        <f t="shared" si="26"/>
        <v>371993203.18</v>
      </c>
      <c r="E100" s="31">
        <f t="shared" si="26"/>
        <v>318819675.46999997</v>
      </c>
      <c r="F100" s="31">
        <f t="shared" si="26"/>
        <v>284576441.13</v>
      </c>
      <c r="G100" s="31">
        <f t="shared" si="26"/>
        <v>247499530.62</v>
      </c>
      <c r="H100" s="31">
        <f aca="true" t="shared" si="27" ref="H100:P100">SUM(H101:H103)</f>
        <v>288134036.66</v>
      </c>
      <c r="I100" s="31">
        <f t="shared" si="27"/>
        <v>261846869.5</v>
      </c>
      <c r="J100" s="31">
        <f t="shared" si="27"/>
        <v>275780409.39000005</v>
      </c>
      <c r="K100" s="31">
        <f t="shared" si="27"/>
        <v>201368097.17999998</v>
      </c>
      <c r="L100" s="31">
        <f t="shared" si="27"/>
        <v>176718868.98</v>
      </c>
      <c r="M100" s="31">
        <f>SUM(M101:M103)</f>
        <v>212579955</v>
      </c>
      <c r="N100" s="31">
        <f>SUM(N101:N103)</f>
        <v>227628735</v>
      </c>
      <c r="O100" s="31">
        <f>SUM(O101:O103)</f>
        <v>196568978</v>
      </c>
      <c r="P100" s="31">
        <f t="shared" si="27"/>
        <v>211802491</v>
      </c>
      <c r="Q100" s="31"/>
      <c r="R100" s="31"/>
      <c r="S100" s="25"/>
      <c r="T100" s="15"/>
      <c r="U100" s="15"/>
    </row>
    <row r="101" spans="1:21" ht="15.75">
      <c r="A101" s="10" t="s">
        <v>81</v>
      </c>
      <c r="B101" s="40">
        <v>304405608.78999996</v>
      </c>
      <c r="C101" s="40">
        <v>197489515.86</v>
      </c>
      <c r="D101" s="40">
        <v>344558762.39</v>
      </c>
      <c r="E101" s="40">
        <v>252751946.25999996</v>
      </c>
      <c r="F101" s="40">
        <v>253885236.59</v>
      </c>
      <c r="G101" s="40">
        <v>209023271.07</v>
      </c>
      <c r="H101" s="40">
        <v>263329450.8</v>
      </c>
      <c r="I101" s="40">
        <v>235866860.59</v>
      </c>
      <c r="J101" s="39">
        <v>254809310.53</v>
      </c>
      <c r="K101" s="26">
        <v>177007136.35</v>
      </c>
      <c r="L101" s="26">
        <v>153302516.6</v>
      </c>
      <c r="M101" s="36">
        <v>190877097</v>
      </c>
      <c r="N101" s="36">
        <v>204333976</v>
      </c>
      <c r="O101" s="36">
        <v>170625791</v>
      </c>
      <c r="P101" s="36">
        <v>189793471</v>
      </c>
      <c r="Q101" s="31"/>
      <c r="R101" s="31"/>
      <c r="S101" s="25"/>
      <c r="T101" s="15"/>
      <c r="U101" s="15"/>
    </row>
    <row r="102" spans="1:21" ht="17.25">
      <c r="A102" s="10" t="s">
        <v>82</v>
      </c>
      <c r="B102" s="40">
        <v>24556892.189999998</v>
      </c>
      <c r="C102" s="40">
        <v>24501313.490000002</v>
      </c>
      <c r="D102" s="40">
        <v>22966625.790000003</v>
      </c>
      <c r="E102" s="40">
        <v>25907285.21</v>
      </c>
      <c r="F102" s="40">
        <v>19415204.54</v>
      </c>
      <c r="G102" s="40">
        <v>26196423.55</v>
      </c>
      <c r="H102" s="40">
        <v>21324585.86</v>
      </c>
      <c r="I102" s="40">
        <v>25501853.909999996</v>
      </c>
      <c r="J102" s="39">
        <v>20882053.130000003</v>
      </c>
      <c r="K102" s="26">
        <v>22532135.01</v>
      </c>
      <c r="L102" s="26">
        <v>23372579.94</v>
      </c>
      <c r="M102" s="36">
        <v>20802758</v>
      </c>
      <c r="N102" s="36">
        <v>22636058</v>
      </c>
      <c r="O102" s="36">
        <v>20220219</v>
      </c>
      <c r="P102" s="36">
        <v>19373952</v>
      </c>
      <c r="Q102" s="31"/>
      <c r="R102" s="31"/>
      <c r="S102" s="25"/>
      <c r="T102" s="15"/>
      <c r="U102" s="15"/>
    </row>
    <row r="103" spans="1:21" ht="15.75">
      <c r="A103" s="10" t="s">
        <v>83</v>
      </c>
      <c r="B103" s="40">
        <v>19779762</v>
      </c>
      <c r="C103" s="40">
        <v>7681951</v>
      </c>
      <c r="D103" s="40">
        <v>4467815</v>
      </c>
      <c r="E103" s="40">
        <v>40160444</v>
      </c>
      <c r="F103" s="40">
        <v>11276000</v>
      </c>
      <c r="G103" s="40">
        <v>12279836</v>
      </c>
      <c r="H103" s="40">
        <v>3480000</v>
      </c>
      <c r="I103" s="40">
        <v>478155</v>
      </c>
      <c r="J103" s="39">
        <v>89045.73</v>
      </c>
      <c r="K103" s="26">
        <v>1828825.82</v>
      </c>
      <c r="L103" s="26">
        <v>43772.44</v>
      </c>
      <c r="M103" s="36">
        <v>900100</v>
      </c>
      <c r="N103" s="36">
        <v>658701</v>
      </c>
      <c r="O103" s="36">
        <v>5722968</v>
      </c>
      <c r="P103" s="36">
        <v>2635068</v>
      </c>
      <c r="Q103" s="31"/>
      <c r="R103" s="31"/>
      <c r="S103" s="25"/>
      <c r="T103" s="15"/>
      <c r="U103" s="15"/>
    </row>
    <row r="104" spans="1:21" ht="15.75">
      <c r="A104" s="11"/>
      <c r="B104" s="1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25"/>
      <c r="T104" s="15"/>
      <c r="U104" s="15"/>
    </row>
    <row r="105" spans="1:21" ht="15.75">
      <c r="A105" s="8" t="s">
        <v>84</v>
      </c>
      <c r="B105" s="31">
        <f aca="true" t="shared" si="28" ref="B105:G105">SUM(B106:B107)</f>
        <v>190053764.37000003</v>
      </c>
      <c r="C105" s="31">
        <f t="shared" si="28"/>
        <v>184931279.53</v>
      </c>
      <c r="D105" s="31">
        <f t="shared" si="28"/>
        <v>173292261.57000002</v>
      </c>
      <c r="E105" s="31">
        <f t="shared" si="28"/>
        <v>176882667.99000004</v>
      </c>
      <c r="F105" s="31">
        <f t="shared" si="28"/>
        <v>167435830.39999995</v>
      </c>
      <c r="G105" s="31">
        <f t="shared" si="28"/>
        <v>158022187.9100001</v>
      </c>
      <c r="H105" s="31">
        <f aca="true" t="shared" si="29" ref="H105:P105">SUM(H106:H107)</f>
        <v>155351614.54000002</v>
      </c>
      <c r="I105" s="31">
        <f t="shared" si="29"/>
        <v>144377184.00000003</v>
      </c>
      <c r="J105" s="31">
        <f t="shared" si="29"/>
        <v>150565032.65</v>
      </c>
      <c r="K105" s="31">
        <f t="shared" si="29"/>
        <v>149320663.66</v>
      </c>
      <c r="L105" s="31">
        <f t="shared" si="29"/>
        <v>144242225.24999994</v>
      </c>
      <c r="M105" s="31">
        <f>SUM(M106:M107)</f>
        <v>147369726</v>
      </c>
      <c r="N105" s="31">
        <f>SUM(N106:N107)</f>
        <v>136065210</v>
      </c>
      <c r="O105" s="31">
        <f>SUM(O106:O107)</f>
        <v>146308030</v>
      </c>
      <c r="P105" s="31">
        <f t="shared" si="29"/>
        <v>136767663</v>
      </c>
      <c r="Q105" s="31"/>
      <c r="R105" s="31"/>
      <c r="S105" s="25"/>
      <c r="T105" s="15"/>
      <c r="U105" s="15"/>
    </row>
    <row r="106" spans="1:21" ht="15.75">
      <c r="A106" s="10" t="s">
        <v>85</v>
      </c>
      <c r="B106" s="40">
        <v>190053764.37000003</v>
      </c>
      <c r="C106" s="40">
        <v>184931279.53</v>
      </c>
      <c r="D106" s="40">
        <v>173292261.57000002</v>
      </c>
      <c r="E106" s="40">
        <v>176882667.99000004</v>
      </c>
      <c r="F106" s="40">
        <v>167435830.39999995</v>
      </c>
      <c r="G106" s="40">
        <v>158022187.9100001</v>
      </c>
      <c r="H106" s="40">
        <v>155351614.54000002</v>
      </c>
      <c r="I106" s="40">
        <v>144377184.00000003</v>
      </c>
      <c r="J106" s="39">
        <v>150565032.65</v>
      </c>
      <c r="K106" s="26">
        <v>149320663.66</v>
      </c>
      <c r="L106" s="26">
        <v>144242225.24999994</v>
      </c>
      <c r="M106" s="36">
        <v>147369726</v>
      </c>
      <c r="N106" s="36">
        <v>136065210</v>
      </c>
      <c r="O106" s="36">
        <v>146308030</v>
      </c>
      <c r="P106" s="36">
        <v>136767663</v>
      </c>
      <c r="Q106" s="31"/>
      <c r="R106" s="31"/>
      <c r="S106" s="25"/>
      <c r="T106" s="15"/>
      <c r="U106" s="15"/>
    </row>
    <row r="107" spans="1:21" ht="15.75">
      <c r="A107" s="10" t="s">
        <v>86</v>
      </c>
      <c r="B107" s="40">
        <v>0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39">
        <v>0</v>
      </c>
      <c r="K107" s="26">
        <v>0</v>
      </c>
      <c r="L107" s="26">
        <v>0</v>
      </c>
      <c r="M107" s="36">
        <v>0</v>
      </c>
      <c r="N107" s="36">
        <v>0</v>
      </c>
      <c r="O107" s="36">
        <v>0</v>
      </c>
      <c r="P107" s="36">
        <v>0</v>
      </c>
      <c r="Q107" s="31"/>
      <c r="R107" s="31"/>
      <c r="S107" s="25"/>
      <c r="T107" s="15"/>
      <c r="U107" s="15"/>
    </row>
    <row r="108" spans="1:21" ht="15.75">
      <c r="A108" s="14"/>
      <c r="B108" s="14"/>
      <c r="C108" s="14"/>
      <c r="D108" s="14"/>
      <c r="E108" s="14"/>
      <c r="F108" s="14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15"/>
      <c r="R108" s="15"/>
      <c r="S108" s="15"/>
      <c r="T108" s="15"/>
      <c r="U108" s="15"/>
    </row>
    <row r="109" spans="2:21" ht="15.75">
      <c r="B109" s="23" t="s">
        <v>87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15"/>
      <c r="U109" s="15"/>
    </row>
    <row r="110" spans="3:21" ht="15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15"/>
      <c r="U110" s="15"/>
    </row>
    <row r="111" spans="2:21" ht="38.25" customHeight="1">
      <c r="B111" s="41" t="s">
        <v>89</v>
      </c>
      <c r="C111" s="41"/>
      <c r="D111" s="41"/>
      <c r="E111" s="41"/>
      <c r="F111" s="41"/>
      <c r="G111" s="41"/>
      <c r="H111" s="41"/>
      <c r="I111" s="41"/>
      <c r="J111" s="41"/>
      <c r="K111" s="24"/>
      <c r="L111" s="24"/>
      <c r="M111" s="24"/>
      <c r="N111" s="24"/>
      <c r="O111" s="24"/>
      <c r="P111" s="24"/>
      <c r="Q111" s="24"/>
      <c r="R111" s="24"/>
      <c r="S111" s="24"/>
      <c r="T111" s="15"/>
      <c r="U111" s="15"/>
    </row>
    <row r="112" spans="1:21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</sheetData>
  <sheetProtection/>
  <mergeCells count="1">
    <mergeCell ref="B111:J111"/>
  </mergeCells>
  <hyperlinks>
    <hyperlink ref="B111:J111" r:id="rId1" display="SOURCE:  New York State Office of the State Comptroller, &quot;Financial Data for Local Governments,&quot; https://www.osc.state.ny.us/localgov/datanstat/findata/index_choice.htm (last viewed August 21, 2020)."/>
  </hyperlinks>
  <printOptions/>
  <pageMargins left="0.75" right="0.75" top="1" bottom="1" header="0.5" footer="0.5"/>
  <pageSetup fitToHeight="2" horizontalDpi="600" verticalDpi="600" orientation="landscape" scale="60" r:id="rId2"/>
  <ignoredErrors>
    <ignoredError sqref="O6 O8 N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2020-01-08T15:57:05Z</cp:lastPrinted>
  <dcterms:created xsi:type="dcterms:W3CDTF">2010-01-07T21:38:33Z</dcterms:created>
  <dcterms:modified xsi:type="dcterms:W3CDTF">2022-03-01T20:36:33Z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